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9555" windowHeight="7245" activeTab="2"/>
  </bookViews>
  <sheets>
    <sheet name="SIKLUS I" sheetId="1" r:id="rId1"/>
    <sheet name="SIKLUS III" sheetId="2" r:id="rId2"/>
    <sheet name="SIKLUS II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M143" i="3" l="1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L144" i="3"/>
  <c r="L145" i="3" s="1"/>
  <c r="K144" i="3"/>
  <c r="K145" i="3" s="1"/>
  <c r="J144" i="3"/>
  <c r="J145" i="3" s="1"/>
  <c r="I144" i="3"/>
  <c r="I145" i="3" s="1"/>
  <c r="H144" i="3"/>
  <c r="H145" i="3" s="1"/>
  <c r="G144" i="3"/>
  <c r="G145" i="3" s="1"/>
  <c r="F144" i="3"/>
  <c r="F145" i="3" s="1"/>
  <c r="E144" i="3"/>
  <c r="E145" i="3" s="1"/>
  <c r="D144" i="3"/>
  <c r="D145" i="3" s="1"/>
  <c r="C144" i="3"/>
  <c r="C145" i="3" s="1"/>
  <c r="D114" i="3"/>
  <c r="E114" i="3"/>
  <c r="F114" i="3"/>
  <c r="G114" i="3"/>
  <c r="H114" i="3"/>
  <c r="I114" i="3"/>
  <c r="J114" i="3"/>
  <c r="K114" i="3"/>
  <c r="L114" i="3"/>
  <c r="C114" i="3"/>
  <c r="D103" i="3"/>
  <c r="D115" i="3" s="1"/>
  <c r="E103" i="3"/>
  <c r="E115" i="3" s="1"/>
  <c r="F103" i="3"/>
  <c r="F115" i="3" s="1"/>
  <c r="G103" i="3"/>
  <c r="G115" i="3" s="1"/>
  <c r="H103" i="3"/>
  <c r="H115" i="3" s="1"/>
  <c r="I103" i="3"/>
  <c r="I115" i="3" s="1"/>
  <c r="J103" i="3"/>
  <c r="J115" i="3" s="1"/>
  <c r="K103" i="3"/>
  <c r="K115" i="3" s="1"/>
  <c r="L103" i="3"/>
  <c r="L115" i="3" s="1"/>
  <c r="C103" i="3"/>
  <c r="C115" i="3" s="1"/>
  <c r="C113" i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66" i="3"/>
  <c r="N66" i="3" s="1"/>
  <c r="M67" i="3"/>
  <c r="N67" i="3" s="1"/>
  <c r="M68" i="3"/>
  <c r="N68" i="3" s="1"/>
  <c r="M69" i="3"/>
  <c r="N69" i="3" s="1"/>
  <c r="M70" i="3"/>
  <c r="N70" i="3" s="1"/>
  <c r="M71" i="3"/>
  <c r="N71" i="3" s="1"/>
  <c r="M72" i="3"/>
  <c r="N72" i="3" s="1"/>
  <c r="M73" i="3"/>
  <c r="N73" i="3" s="1"/>
  <c r="M74" i="3"/>
  <c r="N74" i="3" s="1"/>
  <c r="M75" i="3"/>
  <c r="N75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C78" i="3"/>
  <c r="L76" i="3"/>
  <c r="L79" i="3" s="1"/>
  <c r="K76" i="3"/>
  <c r="K79" i="3" s="1"/>
  <c r="J76" i="3"/>
  <c r="J79" i="3" s="1"/>
  <c r="I76" i="3"/>
  <c r="I79" i="3" s="1"/>
  <c r="H76" i="3"/>
  <c r="H79" i="3" s="1"/>
  <c r="G76" i="3"/>
  <c r="G79" i="3" s="1"/>
  <c r="F76" i="3"/>
  <c r="F79" i="3" s="1"/>
  <c r="E76" i="3"/>
  <c r="E79" i="3" s="1"/>
  <c r="D76" i="3"/>
  <c r="D79" i="3" s="1"/>
  <c r="C76" i="3"/>
  <c r="C79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D144" i="2"/>
  <c r="D145" i="2" s="1"/>
  <c r="E144" i="2"/>
  <c r="E145" i="2" s="1"/>
  <c r="F144" i="2"/>
  <c r="F145" i="2" s="1"/>
  <c r="G144" i="2"/>
  <c r="G145" i="2" s="1"/>
  <c r="H144" i="2"/>
  <c r="H145" i="2" s="1"/>
  <c r="I144" i="2"/>
  <c r="I145" i="2" s="1"/>
  <c r="J144" i="2"/>
  <c r="J145" i="2" s="1"/>
  <c r="K144" i="2"/>
  <c r="K145" i="2" s="1"/>
  <c r="L144" i="2"/>
  <c r="L145" i="2" s="1"/>
  <c r="C144" i="2"/>
  <c r="C145" i="2" s="1"/>
  <c r="M143" i="2"/>
  <c r="N143" i="2" s="1"/>
  <c r="M142" i="2"/>
  <c r="N142" i="2" s="1"/>
  <c r="M141" i="2"/>
  <c r="N141" i="2" s="1"/>
  <c r="M140" i="2"/>
  <c r="N140" i="2" s="1"/>
  <c r="M139" i="2"/>
  <c r="N139" i="2" s="1"/>
  <c r="M138" i="2"/>
  <c r="N138" i="2" s="1"/>
  <c r="M137" i="2"/>
  <c r="N137" i="2" s="1"/>
  <c r="M136" i="2"/>
  <c r="N136" i="2" s="1"/>
  <c r="M135" i="2"/>
  <c r="N135" i="2" s="1"/>
  <c r="M134" i="2"/>
  <c r="N134" i="2" s="1"/>
  <c r="M133" i="2"/>
  <c r="N133" i="2" s="1"/>
  <c r="M132" i="2"/>
  <c r="N132" i="2" s="1"/>
  <c r="M131" i="2"/>
  <c r="N131" i="2" s="1"/>
  <c r="M130" i="2"/>
  <c r="N130" i="2" s="1"/>
  <c r="M129" i="2"/>
  <c r="N129" i="2" s="1"/>
  <c r="M128" i="2"/>
  <c r="N128" i="2" s="1"/>
  <c r="M127" i="2"/>
  <c r="N127" i="2" s="1"/>
  <c r="M126" i="2"/>
  <c r="N126" i="2" s="1"/>
  <c r="M125" i="2"/>
  <c r="N125" i="2" s="1"/>
  <c r="M124" i="2"/>
  <c r="N124" i="2" s="1"/>
  <c r="N144" i="2" s="1"/>
  <c r="M144" i="2" l="1"/>
  <c r="N103" i="3"/>
  <c r="N114" i="3"/>
  <c r="M103" i="3"/>
  <c r="M114" i="3"/>
  <c r="M76" i="3"/>
  <c r="N144" i="3"/>
  <c r="M144" i="3"/>
  <c r="N76" i="3"/>
  <c r="F80" i="3"/>
  <c r="F81" i="3" s="1"/>
  <c r="H80" i="3"/>
  <c r="H81" i="3" s="1"/>
  <c r="J80" i="3"/>
  <c r="J81" i="3" s="1"/>
  <c r="D80" i="3"/>
  <c r="D81" i="3" s="1"/>
  <c r="L80" i="3"/>
  <c r="L81" i="3" s="1"/>
  <c r="C80" i="3"/>
  <c r="C81" i="3" s="1"/>
  <c r="E80" i="3"/>
  <c r="E81" i="3" s="1"/>
  <c r="G80" i="3"/>
  <c r="G81" i="3" s="1"/>
  <c r="I80" i="3"/>
  <c r="I81" i="3" s="1"/>
  <c r="K80" i="3"/>
  <c r="K81" i="3" s="1"/>
  <c r="C83" i="3" l="1"/>
  <c r="C82" i="3"/>
  <c r="C84" i="3" s="1"/>
  <c r="D114" i="2" l="1"/>
  <c r="E114" i="2"/>
  <c r="F114" i="2"/>
  <c r="G114" i="2"/>
  <c r="H114" i="2"/>
  <c r="I114" i="2"/>
  <c r="J114" i="2"/>
  <c r="K114" i="2"/>
  <c r="L114" i="2"/>
  <c r="C114" i="2"/>
  <c r="D103" i="2"/>
  <c r="D115" i="2" s="1"/>
  <c r="E103" i="2"/>
  <c r="F103" i="2"/>
  <c r="G103" i="2"/>
  <c r="H103" i="2"/>
  <c r="I103" i="2"/>
  <c r="J103" i="2"/>
  <c r="J115" i="2" s="1"/>
  <c r="K103" i="2"/>
  <c r="L103" i="2"/>
  <c r="C103" i="2"/>
  <c r="C115" i="2" s="1"/>
  <c r="L115" i="2"/>
  <c r="H115" i="2"/>
  <c r="F115" i="2"/>
  <c r="M104" i="2"/>
  <c r="M105" i="2"/>
  <c r="M106" i="2"/>
  <c r="M107" i="2"/>
  <c r="M108" i="2"/>
  <c r="M109" i="2"/>
  <c r="M110" i="2"/>
  <c r="M111" i="2"/>
  <c r="M112" i="2"/>
  <c r="M113" i="2"/>
  <c r="M94" i="2"/>
  <c r="M95" i="2"/>
  <c r="M96" i="2"/>
  <c r="M97" i="2"/>
  <c r="M98" i="2"/>
  <c r="M99" i="2"/>
  <c r="M100" i="2"/>
  <c r="M101" i="2"/>
  <c r="M102" i="2"/>
  <c r="M93" i="2"/>
  <c r="M65" i="2"/>
  <c r="N65" i="2" s="1"/>
  <c r="C76" i="2"/>
  <c r="C79" i="2" s="1"/>
  <c r="D76" i="2"/>
  <c r="D79" i="2" s="1"/>
  <c r="E76" i="2"/>
  <c r="E79" i="2" s="1"/>
  <c r="F76" i="2"/>
  <c r="F79" i="2" s="1"/>
  <c r="G76" i="2"/>
  <c r="G79" i="2" s="1"/>
  <c r="H76" i="2"/>
  <c r="H79" i="2" s="1"/>
  <c r="I76" i="2"/>
  <c r="I79" i="2" s="1"/>
  <c r="J76" i="2"/>
  <c r="J79" i="2" s="1"/>
  <c r="K76" i="2"/>
  <c r="K79" i="2" s="1"/>
  <c r="L76" i="2"/>
  <c r="L79" i="2" s="1"/>
  <c r="C78" i="2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M75" i="2"/>
  <c r="N75" i="2" s="1"/>
  <c r="M74" i="2"/>
  <c r="N74" i="2" s="1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M67" i="2"/>
  <c r="N67" i="2" s="1"/>
  <c r="M66" i="2"/>
  <c r="N66" i="2" s="1"/>
  <c r="M64" i="2"/>
  <c r="N64" i="2" s="1"/>
  <c r="M63" i="2"/>
  <c r="N63" i="2" s="1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N76" i="2" s="1"/>
  <c r="M114" i="2" l="1"/>
  <c r="M103" i="2"/>
  <c r="K115" i="2"/>
  <c r="I115" i="2"/>
  <c r="G115" i="2"/>
  <c r="E115" i="2"/>
  <c r="M76" i="2"/>
  <c r="C83" i="2" s="1"/>
  <c r="L80" i="2"/>
  <c r="L81" i="2" s="1"/>
  <c r="J80" i="2"/>
  <c r="J81" i="2" s="1"/>
  <c r="H80" i="2"/>
  <c r="H81" i="2" s="1"/>
  <c r="F80" i="2"/>
  <c r="F81" i="2" s="1"/>
  <c r="D80" i="2"/>
  <c r="D81" i="2" s="1"/>
  <c r="C80" i="2"/>
  <c r="C81" i="2" s="1"/>
  <c r="K80" i="2"/>
  <c r="K81" i="2" s="1"/>
  <c r="I80" i="2"/>
  <c r="I81" i="2" s="1"/>
  <c r="G80" i="2"/>
  <c r="G81" i="2" s="1"/>
  <c r="E80" i="2"/>
  <c r="E81" i="2" s="1"/>
  <c r="L142" i="1"/>
  <c r="L143" i="1" s="1"/>
  <c r="K142" i="1"/>
  <c r="K143" i="1" s="1"/>
  <c r="J142" i="1"/>
  <c r="J143" i="1" s="1"/>
  <c r="I142" i="1"/>
  <c r="I143" i="1" s="1"/>
  <c r="H142" i="1"/>
  <c r="H143" i="1" s="1"/>
  <c r="G142" i="1"/>
  <c r="G143" i="1" s="1"/>
  <c r="F142" i="1"/>
  <c r="F143" i="1" s="1"/>
  <c r="E142" i="1"/>
  <c r="E143" i="1" s="1"/>
  <c r="D142" i="1"/>
  <c r="D143" i="1" s="1"/>
  <c r="C142" i="1"/>
  <c r="C143" i="1" s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D113" i="1"/>
  <c r="E113" i="1"/>
  <c r="F113" i="1"/>
  <c r="G113" i="1"/>
  <c r="H113" i="1"/>
  <c r="I113" i="1"/>
  <c r="J113" i="1"/>
  <c r="K113" i="1"/>
  <c r="L113" i="1"/>
  <c r="D102" i="1"/>
  <c r="D114" i="1" s="1"/>
  <c r="E102" i="1"/>
  <c r="E114" i="1" s="1"/>
  <c r="F102" i="1"/>
  <c r="F114" i="1" s="1"/>
  <c r="G102" i="1"/>
  <c r="G114" i="1" s="1"/>
  <c r="H102" i="1"/>
  <c r="H114" i="1" s="1"/>
  <c r="I102" i="1"/>
  <c r="I114" i="1" s="1"/>
  <c r="J102" i="1"/>
  <c r="J114" i="1" s="1"/>
  <c r="K102" i="1"/>
  <c r="K114" i="1" s="1"/>
  <c r="L102" i="1"/>
  <c r="L114" i="1" s="1"/>
  <c r="C102" i="1"/>
  <c r="C114" i="1" s="1"/>
  <c r="M112" i="1"/>
  <c r="M111" i="1"/>
  <c r="M110" i="1"/>
  <c r="M109" i="1"/>
  <c r="M108" i="1"/>
  <c r="M107" i="1"/>
  <c r="M106" i="1"/>
  <c r="M105" i="1"/>
  <c r="M104" i="1"/>
  <c r="M103" i="1"/>
  <c r="M113" i="1" s="1"/>
  <c r="M101" i="1"/>
  <c r="M100" i="1"/>
  <c r="M99" i="1"/>
  <c r="M98" i="1"/>
  <c r="M97" i="1"/>
  <c r="M96" i="1"/>
  <c r="M95" i="1"/>
  <c r="M94" i="1"/>
  <c r="M93" i="1"/>
  <c r="M92" i="1"/>
  <c r="M53" i="1"/>
  <c r="O53" i="1" s="1"/>
  <c r="C75" i="1"/>
  <c r="D73" i="1"/>
  <c r="D76" i="1" s="1"/>
  <c r="E73" i="1"/>
  <c r="E76" i="1" s="1"/>
  <c r="F73" i="1"/>
  <c r="F76" i="1" s="1"/>
  <c r="G73" i="1"/>
  <c r="G76" i="1" s="1"/>
  <c r="H73" i="1"/>
  <c r="H76" i="1" s="1"/>
  <c r="I73" i="1"/>
  <c r="I76" i="1" s="1"/>
  <c r="J73" i="1"/>
  <c r="J76" i="1" s="1"/>
  <c r="K73" i="1"/>
  <c r="K76" i="1" s="1"/>
  <c r="L73" i="1"/>
  <c r="L76" i="1" s="1"/>
  <c r="C73" i="1"/>
  <c r="C76" i="1" s="1"/>
  <c r="M72" i="1"/>
  <c r="O72" i="1" s="1"/>
  <c r="M71" i="1"/>
  <c r="O71" i="1" s="1"/>
  <c r="M70" i="1"/>
  <c r="O70" i="1" s="1"/>
  <c r="M69" i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9" i="2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8" i="2"/>
  <c r="L31" i="2" s="1"/>
  <c r="J43" i="2"/>
  <c r="J44" i="2" s="1"/>
  <c r="J45" i="2" s="1"/>
  <c r="J46" i="2" s="1"/>
  <c r="J47" i="2" s="1"/>
  <c r="J48" i="2" s="1"/>
  <c r="J49" i="2" s="1"/>
  <c r="J50" i="2" s="1"/>
  <c r="J41" i="2"/>
  <c r="L28" i="2"/>
  <c r="L29" i="2" s="1"/>
  <c r="K28" i="2"/>
  <c r="K29" i="2" s="1"/>
  <c r="J28" i="2"/>
  <c r="J29" i="2" s="1"/>
  <c r="I28" i="2"/>
  <c r="I29" i="2" s="1"/>
  <c r="H28" i="2"/>
  <c r="H29" i="2" s="1"/>
  <c r="G28" i="2"/>
  <c r="G29" i="2" s="1"/>
  <c r="F28" i="2"/>
  <c r="F29" i="2" s="1"/>
  <c r="E28" i="2"/>
  <c r="E29" i="2" s="1"/>
  <c r="D28" i="2"/>
  <c r="D29" i="2" s="1"/>
  <c r="C28" i="2"/>
  <c r="C29" i="2" s="1"/>
  <c r="J43" i="3"/>
  <c r="J44" i="3" s="1"/>
  <c r="J45" i="3" s="1"/>
  <c r="J46" i="3" s="1"/>
  <c r="J47" i="3" s="1"/>
  <c r="J48" i="3" s="1"/>
  <c r="J49" i="3" s="1"/>
  <c r="J50" i="3" s="1"/>
  <c r="J41" i="3"/>
  <c r="M9" i="3"/>
  <c r="N9" i="3" s="1"/>
  <c r="M10" i="3"/>
  <c r="M11" i="3"/>
  <c r="N11" i="3" s="1"/>
  <c r="M12" i="3"/>
  <c r="N12" i="3" s="1"/>
  <c r="M13" i="3"/>
  <c r="M14" i="3"/>
  <c r="N14" i="3" s="1"/>
  <c r="M15" i="3"/>
  <c r="M16" i="3"/>
  <c r="N16" i="3" s="1"/>
  <c r="M17" i="3"/>
  <c r="N17" i="3" s="1"/>
  <c r="M18" i="3"/>
  <c r="N18" i="3" s="1"/>
  <c r="M19" i="3"/>
  <c r="N19" i="3" s="1"/>
  <c r="M20" i="3"/>
  <c r="N20" i="3" s="1"/>
  <c r="M21" i="3"/>
  <c r="M22" i="3"/>
  <c r="M23" i="3"/>
  <c r="N23" i="3" s="1"/>
  <c r="M24" i="3"/>
  <c r="N24" i="3" s="1"/>
  <c r="M25" i="3"/>
  <c r="N25" i="3" s="1"/>
  <c r="M26" i="3"/>
  <c r="N26" i="3" s="1"/>
  <c r="M27" i="3"/>
  <c r="M8" i="3"/>
  <c r="N8" i="3" s="1"/>
  <c r="D28" i="3"/>
  <c r="E28" i="3"/>
  <c r="E29" i="3" s="1"/>
  <c r="F28" i="3"/>
  <c r="F29" i="3" s="1"/>
  <c r="F30" i="3" s="1"/>
  <c r="H44" i="3" s="1"/>
  <c r="G28" i="3"/>
  <c r="G29" i="3" s="1"/>
  <c r="G30" i="3" s="1"/>
  <c r="H45" i="3" s="1"/>
  <c r="H28" i="3"/>
  <c r="H29" i="3" s="1"/>
  <c r="H30" i="3" s="1"/>
  <c r="H46" i="3" s="1"/>
  <c r="I28" i="3"/>
  <c r="I29" i="3" s="1"/>
  <c r="I30" i="3" s="1"/>
  <c r="H47" i="3" s="1"/>
  <c r="J28" i="3"/>
  <c r="J29" i="3" s="1"/>
  <c r="J30" i="3" s="1"/>
  <c r="H48" i="3" s="1"/>
  <c r="K28" i="3"/>
  <c r="K29" i="3" s="1"/>
  <c r="L28" i="3"/>
  <c r="L29" i="3" s="1"/>
  <c r="L30" i="3" s="1"/>
  <c r="H50" i="3" s="1"/>
  <c r="C28" i="3"/>
  <c r="K28" i="1"/>
  <c r="K29" i="1" s="1"/>
  <c r="D28" i="1"/>
  <c r="D29" i="1" s="1"/>
  <c r="E28" i="1"/>
  <c r="E29" i="1" s="1"/>
  <c r="F28" i="1"/>
  <c r="F29" i="1" s="1"/>
  <c r="G41" i="1" s="1"/>
  <c r="G28" i="1"/>
  <c r="G29" i="1" s="1"/>
  <c r="H28" i="1"/>
  <c r="H29" i="1" s="1"/>
  <c r="G43" i="1" s="1"/>
  <c r="I28" i="1"/>
  <c r="I29" i="1" s="1"/>
  <c r="J28" i="1"/>
  <c r="J29" i="1" s="1"/>
  <c r="G45" i="1" s="1"/>
  <c r="L28" i="1"/>
  <c r="L29" i="1" s="1"/>
  <c r="G47" i="1" s="1"/>
  <c r="C28" i="1"/>
  <c r="C29" i="1" s="1"/>
  <c r="G38" i="1" s="1"/>
  <c r="M9" i="1"/>
  <c r="M10" i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8" i="1"/>
  <c r="M102" i="1" l="1"/>
  <c r="M142" i="1"/>
  <c r="F31" i="2"/>
  <c r="G49" i="3"/>
  <c r="K30" i="3"/>
  <c r="H49" i="3" s="1"/>
  <c r="G43" i="3"/>
  <c r="E30" i="3"/>
  <c r="H43" i="3" s="1"/>
  <c r="G44" i="3"/>
  <c r="G46" i="3"/>
  <c r="G48" i="3"/>
  <c r="G50" i="3"/>
  <c r="G45" i="3"/>
  <c r="G47" i="3"/>
  <c r="F31" i="3"/>
  <c r="C82" i="2"/>
  <c r="C84" i="2" s="1"/>
  <c r="N8" i="2"/>
  <c r="C31" i="2"/>
  <c r="E31" i="2"/>
  <c r="G31" i="2"/>
  <c r="I31" i="2"/>
  <c r="I32" i="2" s="1"/>
  <c r="K31" i="2"/>
  <c r="K32" i="2" s="1"/>
  <c r="N9" i="2"/>
  <c r="D31" i="2"/>
  <c r="H31" i="2"/>
  <c r="J31" i="2"/>
  <c r="J32" i="2" s="1"/>
  <c r="G46" i="1"/>
  <c r="K30" i="1"/>
  <c r="H46" i="1" s="1"/>
  <c r="O73" i="1"/>
  <c r="L77" i="1"/>
  <c r="L78" i="1" s="1"/>
  <c r="J77" i="1"/>
  <c r="J78" i="1" s="1"/>
  <c r="H77" i="1"/>
  <c r="H78" i="1" s="1"/>
  <c r="F77" i="1"/>
  <c r="F78" i="1" s="1"/>
  <c r="D77" i="1"/>
  <c r="D78" i="1" s="1"/>
  <c r="C77" i="1"/>
  <c r="C78" i="1" s="1"/>
  <c r="K77" i="1"/>
  <c r="K78" i="1" s="1"/>
  <c r="I77" i="1"/>
  <c r="I78" i="1" s="1"/>
  <c r="G77" i="1"/>
  <c r="G78" i="1" s="1"/>
  <c r="E77" i="1"/>
  <c r="E78" i="1" s="1"/>
  <c r="C31" i="1"/>
  <c r="C32" i="1" s="1"/>
  <c r="D38" i="1" s="1"/>
  <c r="M73" i="1"/>
  <c r="G49" i="2"/>
  <c r="K30" i="2"/>
  <c r="H49" i="2" s="1"/>
  <c r="E32" i="2"/>
  <c r="C32" i="2"/>
  <c r="M28" i="2"/>
  <c r="H32" i="2"/>
  <c r="F32" i="2"/>
  <c r="D32" i="2"/>
  <c r="C30" i="2"/>
  <c r="H41" i="2" s="1"/>
  <c r="G41" i="2"/>
  <c r="G43" i="2"/>
  <c r="E30" i="2"/>
  <c r="H43" i="2" s="1"/>
  <c r="G45" i="2"/>
  <c r="G30" i="2"/>
  <c r="H45" i="2" s="1"/>
  <c r="G47" i="2"/>
  <c r="I30" i="2"/>
  <c r="H47" i="2" s="1"/>
  <c r="G32" i="2"/>
  <c r="L32" i="2"/>
  <c r="G42" i="2"/>
  <c r="D30" i="2"/>
  <c r="H42" i="2" s="1"/>
  <c r="G44" i="2"/>
  <c r="F30" i="2"/>
  <c r="H44" i="2" s="1"/>
  <c r="G46" i="2"/>
  <c r="H30" i="2"/>
  <c r="H46" i="2" s="1"/>
  <c r="G48" i="2"/>
  <c r="J30" i="2"/>
  <c r="H48" i="2" s="1"/>
  <c r="G50" i="2"/>
  <c r="L30" i="2"/>
  <c r="H50" i="2" s="1"/>
  <c r="D31" i="3"/>
  <c r="K31" i="3"/>
  <c r="K32" i="3" s="1"/>
  <c r="D49" i="3" s="1"/>
  <c r="D32" i="3"/>
  <c r="D42" i="3" s="1"/>
  <c r="I31" i="3"/>
  <c r="I32" i="3" s="1"/>
  <c r="D47" i="3" s="1"/>
  <c r="J31" i="3"/>
  <c r="J32" i="3" s="1"/>
  <c r="D48" i="3" s="1"/>
  <c r="N22" i="3"/>
  <c r="N21" i="3"/>
  <c r="L31" i="3"/>
  <c r="N10" i="3"/>
  <c r="N15" i="3"/>
  <c r="N13" i="3"/>
  <c r="L32" i="3"/>
  <c r="D50" i="3" s="1"/>
  <c r="H31" i="3"/>
  <c r="H32" i="3" s="1"/>
  <c r="D46" i="3" s="1"/>
  <c r="G31" i="3"/>
  <c r="G32" i="3" s="1"/>
  <c r="D45" i="3" s="1"/>
  <c r="N27" i="3"/>
  <c r="F32" i="3"/>
  <c r="D44" i="3" s="1"/>
  <c r="C31" i="3"/>
  <c r="C32" i="3" s="1"/>
  <c r="D41" i="3" s="1"/>
  <c r="M28" i="3"/>
  <c r="C33" i="3" s="1"/>
  <c r="E41" i="3" s="1"/>
  <c r="E42" i="3" s="1"/>
  <c r="E43" i="3" s="1"/>
  <c r="E31" i="3"/>
  <c r="E32" i="3" s="1"/>
  <c r="D43" i="3" s="1"/>
  <c r="D29" i="3"/>
  <c r="C29" i="3"/>
  <c r="G30" i="1"/>
  <c r="H42" i="1" s="1"/>
  <c r="G42" i="1"/>
  <c r="N8" i="1"/>
  <c r="G44" i="1"/>
  <c r="I30" i="1"/>
  <c r="H44" i="1" s="1"/>
  <c r="E30" i="1"/>
  <c r="H40" i="1" s="1"/>
  <c r="G40" i="1"/>
  <c r="D31" i="1"/>
  <c r="D32" i="1" s="1"/>
  <c r="D39" i="1" s="1"/>
  <c r="G39" i="1"/>
  <c r="D30" i="1"/>
  <c r="H39" i="1" s="1"/>
  <c r="C30" i="1"/>
  <c r="H38" i="1" s="1"/>
  <c r="L30" i="1"/>
  <c r="H47" i="1" s="1"/>
  <c r="J30" i="1"/>
  <c r="H45" i="1" s="1"/>
  <c r="H30" i="1"/>
  <c r="H43" i="1" s="1"/>
  <c r="F30" i="1"/>
  <c r="H41" i="1" s="1"/>
  <c r="K31" i="1"/>
  <c r="K32" i="1" s="1"/>
  <c r="L31" i="1"/>
  <c r="L32" i="1" s="1"/>
  <c r="N10" i="1"/>
  <c r="E31" i="1"/>
  <c r="E32" i="1" s="1"/>
  <c r="G31" i="1"/>
  <c r="G32" i="1" s="1"/>
  <c r="I31" i="1"/>
  <c r="I32" i="1" s="1"/>
  <c r="N9" i="1"/>
  <c r="M28" i="1"/>
  <c r="C33" i="1" s="1"/>
  <c r="F31" i="1"/>
  <c r="F32" i="1" s="1"/>
  <c r="H31" i="1"/>
  <c r="H32" i="1" s="1"/>
  <c r="J31" i="1"/>
  <c r="J32" i="1" s="1"/>
  <c r="C79" i="1" l="1"/>
  <c r="D30" i="3"/>
  <c r="H42" i="3" s="1"/>
  <c r="G42" i="3"/>
  <c r="C30" i="3"/>
  <c r="H41" i="3" s="1"/>
  <c r="G41" i="3"/>
  <c r="C80" i="1"/>
  <c r="D50" i="2"/>
  <c r="N28" i="2"/>
  <c r="D44" i="2"/>
  <c r="D48" i="2"/>
  <c r="D41" i="2"/>
  <c r="D47" i="2"/>
  <c r="D45" i="2"/>
  <c r="D42" i="2"/>
  <c r="D46" i="2"/>
  <c r="C33" i="2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D33" i="2"/>
  <c r="E33" i="2" s="1"/>
  <c r="F33" i="2" s="1"/>
  <c r="G33" i="2" s="1"/>
  <c r="H33" i="2" s="1"/>
  <c r="I33" i="2" s="1"/>
  <c r="J33" i="2" s="1"/>
  <c r="K33" i="2" s="1"/>
  <c r="L33" i="2" s="1"/>
  <c r="D43" i="2"/>
  <c r="D49" i="2"/>
  <c r="E44" i="3"/>
  <c r="N28" i="3"/>
  <c r="D33" i="3"/>
  <c r="E33" i="3" s="1"/>
  <c r="F33" i="3" s="1"/>
  <c r="G33" i="3" s="1"/>
  <c r="H33" i="3" s="1"/>
  <c r="D43" i="1"/>
  <c r="D45" i="1"/>
  <c r="D44" i="1"/>
  <c r="D40" i="1"/>
  <c r="D46" i="1"/>
  <c r="D41" i="1"/>
  <c r="D42" i="1"/>
  <c r="D47" i="1"/>
  <c r="L33" i="1"/>
  <c r="J33" i="1"/>
  <c r="H33" i="1"/>
  <c r="F33" i="1"/>
  <c r="D33" i="1"/>
  <c r="K33" i="1"/>
  <c r="I33" i="1"/>
  <c r="G33" i="1"/>
  <c r="E33" i="1"/>
  <c r="E38" i="1"/>
  <c r="E39" i="1" s="1"/>
  <c r="E40" i="1" s="1"/>
  <c r="E41" i="1" s="1"/>
  <c r="E42" i="1" s="1"/>
  <c r="E43" i="1" s="1"/>
  <c r="E44" i="1" s="1"/>
  <c r="N28" i="1"/>
  <c r="C34" i="1" s="1"/>
  <c r="C81" i="1" l="1"/>
  <c r="C34" i="3"/>
  <c r="D34" i="3" s="1"/>
  <c r="F41" i="3"/>
  <c r="F41" i="2"/>
  <c r="F42" i="2" s="1"/>
  <c r="F43" i="2" s="1"/>
  <c r="F44" i="2" s="1"/>
  <c r="F45" i="2" s="1"/>
  <c r="F46" i="2" s="1"/>
  <c r="F47" i="2" s="1"/>
  <c r="F48" i="2" s="1"/>
  <c r="F49" i="2" s="1"/>
  <c r="F50" i="2" s="1"/>
  <c r="I50" i="2" s="1"/>
  <c r="C34" i="2"/>
  <c r="D34" i="2" s="1"/>
  <c r="E34" i="2" s="1"/>
  <c r="E45" i="3"/>
  <c r="I33" i="3"/>
  <c r="J34" i="1"/>
  <c r="L34" i="1"/>
  <c r="G34" i="1"/>
  <c r="F34" i="1"/>
  <c r="I34" i="1"/>
  <c r="K34" i="1"/>
  <c r="H34" i="1"/>
  <c r="E45" i="1"/>
  <c r="C35" i="3" l="1"/>
  <c r="E34" i="3"/>
  <c r="D35" i="3"/>
  <c r="F42" i="3"/>
  <c r="I41" i="3"/>
  <c r="I47" i="2"/>
  <c r="D35" i="2"/>
  <c r="I43" i="2"/>
  <c r="I44" i="2"/>
  <c r="I41" i="2"/>
  <c r="I46" i="2"/>
  <c r="F34" i="2"/>
  <c r="E35" i="2"/>
  <c r="C35" i="2"/>
  <c r="I45" i="2"/>
  <c r="I49" i="2"/>
  <c r="I48" i="2"/>
  <c r="I42" i="2"/>
  <c r="E46" i="3"/>
  <c r="J33" i="3"/>
  <c r="D34" i="1"/>
  <c r="E34" i="1"/>
  <c r="F38" i="1"/>
  <c r="E46" i="1"/>
  <c r="F43" i="3" l="1"/>
  <c r="I42" i="3"/>
  <c r="F34" i="3"/>
  <c r="E35" i="3"/>
  <c r="G34" i="2"/>
  <c r="F35" i="2"/>
  <c r="E47" i="3"/>
  <c r="K33" i="3"/>
  <c r="F39" i="1"/>
  <c r="I38" i="1"/>
  <c r="E47" i="1"/>
  <c r="G34" i="3" l="1"/>
  <c r="F35" i="3"/>
  <c r="F44" i="3"/>
  <c r="I43" i="3"/>
  <c r="H34" i="2"/>
  <c r="G35" i="2"/>
  <c r="E48" i="3"/>
  <c r="L33" i="3"/>
  <c r="F40" i="1"/>
  <c r="I39" i="1"/>
  <c r="F45" i="3" l="1"/>
  <c r="I44" i="3"/>
  <c r="H34" i="3"/>
  <c r="G35" i="3"/>
  <c r="I34" i="2"/>
  <c r="H35" i="2"/>
  <c r="E49" i="3"/>
  <c r="F41" i="1"/>
  <c r="I40" i="1"/>
  <c r="I34" i="3" l="1"/>
  <c r="H35" i="3"/>
  <c r="F46" i="3"/>
  <c r="I45" i="3"/>
  <c r="J34" i="2"/>
  <c r="I35" i="2"/>
  <c r="E50" i="3"/>
  <c r="F42" i="1"/>
  <c r="I41" i="1"/>
  <c r="F47" i="3" l="1"/>
  <c r="I46" i="3"/>
  <c r="J34" i="3"/>
  <c r="I35" i="3"/>
  <c r="K34" i="2"/>
  <c r="J35" i="2"/>
  <c r="F43" i="1"/>
  <c r="I42" i="1"/>
  <c r="K34" i="3" l="1"/>
  <c r="J35" i="3"/>
  <c r="F48" i="3"/>
  <c r="I47" i="3"/>
  <c r="L34" i="2"/>
  <c r="L35" i="2" s="1"/>
  <c r="K35" i="2"/>
  <c r="F44" i="1"/>
  <c r="I43" i="1"/>
  <c r="F49" i="3" l="1"/>
  <c r="I48" i="3"/>
  <c r="L34" i="3"/>
  <c r="L35" i="3" s="1"/>
  <c r="K35" i="3"/>
  <c r="F45" i="1"/>
  <c r="I44" i="1"/>
  <c r="F50" i="3" l="1"/>
  <c r="I50" i="3" s="1"/>
  <c r="I49" i="3"/>
  <c r="F46" i="1"/>
  <c r="I45" i="1"/>
  <c r="F47" i="1" l="1"/>
  <c r="I47" i="1" s="1"/>
  <c r="I46" i="1"/>
</calcChain>
</file>

<file path=xl/sharedStrings.xml><?xml version="1.0" encoding="utf-8"?>
<sst xmlns="http://schemas.openxmlformats.org/spreadsheetml/2006/main" count="566" uniqueCount="130">
  <si>
    <t>NO</t>
  </si>
  <si>
    <t>Abdul Kodir Jailani</t>
  </si>
  <si>
    <t>Achmad Bilal Maulana</t>
  </si>
  <si>
    <t>Ade Adha</t>
  </si>
  <si>
    <t>Ahmad Nawawi</t>
  </si>
  <si>
    <t>Aji Setiawan</t>
  </si>
  <si>
    <t>Andini Rusliani</t>
  </si>
  <si>
    <t>Aziz Danial</t>
  </si>
  <si>
    <t>Daffa Erlangga</t>
  </si>
  <si>
    <t>Devita Syafira</t>
  </si>
  <si>
    <t>No</t>
  </si>
  <si>
    <t>Nama</t>
  </si>
  <si>
    <t>Skor untuk butir item nomor</t>
  </si>
  <si>
    <t>Fariz Rafiqih</t>
  </si>
  <si>
    <t>Ferdiansyah</t>
  </si>
  <si>
    <t>Fitria Wulandari</t>
  </si>
  <si>
    <t>Haidir Akbal</t>
  </si>
  <si>
    <t>Hilal Hamdi</t>
  </si>
  <si>
    <t>Indra Hidayatullah</t>
  </si>
  <si>
    <t>Melati Cahyani</t>
  </si>
  <si>
    <t>Skor Total (Xt)</t>
  </si>
  <si>
    <t>20=N</t>
  </si>
  <si>
    <t>Nx/N = P</t>
  </si>
  <si>
    <t>1-p = q</t>
  </si>
  <si>
    <t>Mp</t>
  </si>
  <si>
    <t>Mt</t>
  </si>
  <si>
    <t>SDt</t>
  </si>
  <si>
    <t>Rpbi</t>
  </si>
  <si>
    <t>p</t>
  </si>
  <si>
    <t>q</t>
  </si>
  <si>
    <t>Interpretasi</t>
  </si>
  <si>
    <t xml:space="preserve"> </t>
  </si>
  <si>
    <t>Disa Nur Halimah</t>
  </si>
  <si>
    <t>Durani Mulzzudin Ibni</t>
  </si>
  <si>
    <t>Ezri Nuraini</t>
  </si>
  <si>
    <t>Fahmi Hidayat</t>
  </si>
  <si>
    <t>Febri Setiawan</t>
  </si>
  <si>
    <t>Ibnu Wildan</t>
  </si>
  <si>
    <t>Idham Kholid</t>
  </si>
  <si>
    <t>Indah Nadia</t>
  </si>
  <si>
    <t>Mira Suciyati</t>
  </si>
  <si>
    <t>Mohamad Ikhsan</t>
  </si>
  <si>
    <t>Muhammad Nur Khapidz</t>
  </si>
  <si>
    <t>Muhammad Deki</t>
  </si>
  <si>
    <t>Muhammad Zabar Rullah</t>
  </si>
  <si>
    <t>Muhiantih</t>
  </si>
  <si>
    <t>Nurul Intan Wahyuni</t>
  </si>
  <si>
    <t>Okki Mardiansyah</t>
  </si>
  <si>
    <t>Putri Indah Dwi Lesta</t>
  </si>
  <si>
    <t>Rahmawati Hidayah</t>
  </si>
  <si>
    <t>r (tabel)</t>
  </si>
  <si>
    <t>invalid</t>
  </si>
  <si>
    <t>Valid</t>
  </si>
  <si>
    <t>Invalid</t>
  </si>
  <si>
    <t>Mohammad Ilham</t>
  </si>
  <si>
    <t>Mohammad Idhar Zakqie Yudha</t>
  </si>
  <si>
    <t>Muhammad Syahrul Fariz</t>
  </si>
  <si>
    <t>Muhammad Fajar</t>
  </si>
  <si>
    <t>Muhammad Hadid Pratama</t>
  </si>
  <si>
    <t>Muhammad Iqbal Isyraf</t>
  </si>
  <si>
    <t>Muhammad Rafi Alamsyah</t>
  </si>
  <si>
    <t>Nadia Azahra</t>
  </si>
  <si>
    <t>Nahrul Jinan</t>
  </si>
  <si>
    <t>Pety Handayani</t>
  </si>
  <si>
    <t>Abdul Fatah</t>
  </si>
  <si>
    <t>Ade Septiani</t>
  </si>
  <si>
    <t>Aditya Sapta Pauji</t>
  </si>
  <si>
    <t>Ahmad Rianur</t>
  </si>
  <si>
    <t>Aji Saputra</t>
  </si>
  <si>
    <t>Ardian Nafa</t>
  </si>
  <si>
    <t>Cindy Oktaviani Putri</t>
  </si>
  <si>
    <t>Dewi Fitri Handayani</t>
  </si>
  <si>
    <t>Diki Febriansyah</t>
  </si>
  <si>
    <t>Elang Julian Permana</t>
  </si>
  <si>
    <t>BUTIR SOAL</t>
  </si>
  <si>
    <t>NAMA</t>
  </si>
  <si>
    <t>SKOR TOTAL</t>
  </si>
  <si>
    <t>JUMLAH</t>
  </si>
  <si>
    <t>n</t>
  </si>
  <si>
    <t>n-1</t>
  </si>
  <si>
    <t>p x q</t>
  </si>
  <si>
    <t>St</t>
  </si>
  <si>
    <t>Reliabilitas</t>
  </si>
  <si>
    <t>Hasil Keputusan</t>
  </si>
  <si>
    <t>Keterangan</t>
  </si>
  <si>
    <t>jika r11&gt;0,70 maka instrumen dikatakan reliabel</t>
  </si>
  <si>
    <t>Reliabel</t>
  </si>
  <si>
    <t>VALIDITAS BUTIR SOAL</t>
  </si>
  <si>
    <t>RELIABILITAS BUTIR SOAL</t>
  </si>
  <si>
    <t>P1</t>
  </si>
  <si>
    <t>P2</t>
  </si>
  <si>
    <t>Daya Beda</t>
  </si>
  <si>
    <t>Status Butir Soal</t>
  </si>
  <si>
    <t>Kurang Baik</t>
  </si>
  <si>
    <t>Cukup</t>
  </si>
  <si>
    <t>Sangat Baik</t>
  </si>
  <si>
    <t>Baik</t>
  </si>
  <si>
    <t>membandingkan hasil perhitungan indeks daya pembeda apabila &gt;0,40"Sangat Baik", &gt;0,30"Baik", &gt;0,20"Cukup", &lt;0,19"Kurang Baik".</t>
  </si>
  <si>
    <t>UJI DAYA PEMBEDA</t>
  </si>
  <si>
    <t>TINGKAT KESUKARAN BUTIR SOAL</t>
  </si>
  <si>
    <t>Tinngkat Kesukaran</t>
  </si>
  <si>
    <t>Baik Sekali</t>
  </si>
  <si>
    <t>k</t>
  </si>
  <si>
    <t>k-1</t>
  </si>
  <si>
    <t>Membandingkan hasil perhitungan indeks daya pembeda apabila &gt;0,40"Sangat Baik", &gt;0,30"Baik", &gt;0,20"Cukup", &lt;0,19"Kurang Baik".</t>
  </si>
  <si>
    <t>Hafidz Oktora Eka D</t>
  </si>
  <si>
    <t>Muhammad Wildan R .F</t>
  </si>
  <si>
    <t>Lampiran 1</t>
  </si>
  <si>
    <t>Muhammad Wildan R.F</t>
  </si>
  <si>
    <t>Hafidz Oktora E.D</t>
  </si>
  <si>
    <t>Hafidz Oktora E. D</t>
  </si>
  <si>
    <t>Lampiran 2</t>
  </si>
  <si>
    <t>PILIHAN GANDA SIKLUS I</t>
  </si>
  <si>
    <t>PILIHAN GANDA SIKLUS II</t>
  </si>
  <si>
    <t>PILIHAN GANDA SIKLUS III</t>
  </si>
  <si>
    <t>Mohammad Idhar Z.Y</t>
  </si>
  <si>
    <t>Muhammad Rafi .A</t>
  </si>
  <si>
    <t>Muhammad Hadid .P</t>
  </si>
  <si>
    <t>Muhammad Syahrul .F</t>
  </si>
  <si>
    <t>Muhammad Iqbal .I</t>
  </si>
  <si>
    <t>Mohammad Idhar .Z. Y</t>
  </si>
  <si>
    <t>Faela Sufa Nurul .H</t>
  </si>
  <si>
    <t>Mohammad Abi .F</t>
  </si>
  <si>
    <t>Khansa Nur .M</t>
  </si>
  <si>
    <t>Deta Arifah .D</t>
  </si>
  <si>
    <t>Achmad Bilal .M</t>
  </si>
  <si>
    <t>Valdi</t>
  </si>
  <si>
    <t>0,444</t>
  </si>
  <si>
    <t>r tabel</t>
  </si>
  <si>
    <t>Lampiran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</si>
</sst>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0" fillId="0" borderId="0" xfId="1" applyFont="1"/>
    <xf numFmtId="43" fontId="1" fillId="0" borderId="1" xfId="1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/>
    </xf>
    <xf numFmtId="43" fontId="4" fillId="0" borderId="4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340517</xdr:colOff>
      <xdr:row>5</xdr:row>
      <xdr:rowOff>150020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269955" y="150020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d-ID" sz="1100" i="1">
                            <a:latin typeface="Cambria Math"/>
                          </a:rPr>
                        </m:ctrlPr>
                      </m:sSupPr>
                      <m:e>
                        <m:r>
                          <a:rPr lang="id-ID" sz="1100" b="0" i="1">
                            <a:latin typeface="Cambria Math"/>
                          </a:rPr>
                          <m:t>𝑋𝑡</m:t>
                        </m:r>
                      </m:e>
                      <m:sup>
                        <m:r>
                          <a:rPr lang="id-ID" sz="11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id-ID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269955" y="150020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id-ID" sz="1100" i="0">
                  <a:latin typeface="Cambria Math"/>
                </a:rPr>
                <a:t>〖</a:t>
              </a:r>
              <a:r>
                <a:rPr lang="id-ID" sz="1100" b="0" i="0">
                  <a:latin typeface="Cambria Math"/>
                </a:rPr>
                <a:t>𝑋𝑡〗^2</a:t>
              </a:r>
              <a:endParaRPr lang="id-ID" sz="1100"/>
            </a:p>
          </xdr:txBody>
        </xdr:sp>
      </mc:Fallback>
    </mc:AlternateContent>
    <xdr:clientData/>
  </xdr:oneCellAnchor>
  <xdr:oneCellAnchor>
    <xdr:from>
      <xdr:col>1</xdr:col>
      <xdr:colOff>90487</xdr:colOff>
      <xdr:row>77</xdr:row>
      <xdr:rowOff>144066</xdr:rowOff>
    </xdr:from>
    <xdr:ext cx="914400" cy="502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364331" y="15003066"/>
              <a:ext cx="914400" cy="502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id-ID" sz="1100" i="1">
                            <a:latin typeface="Cambria Math"/>
                          </a:rPr>
                        </m:ctrlPr>
                      </m:naryPr>
                      <m:sub/>
                      <m:sup/>
                      <m:e>
                        <m:r>
                          <a:rPr lang="id-ID" sz="1100" b="0" i="1">
                            <a:latin typeface="Cambria Math"/>
                          </a:rPr>
                          <m:t>𝑃𝑞</m:t>
                        </m:r>
                      </m:e>
                    </m:nary>
                  </m:oMath>
                </m:oMathPara>
              </a14:m>
              <a:endParaRPr lang="id-ID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364331" y="15003066"/>
              <a:ext cx="914400" cy="502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id-ID" sz="1100" i="0">
                  <a:latin typeface="Cambria Math"/>
                </a:rPr>
                <a:t>∑▒</a:t>
              </a:r>
              <a:r>
                <a:rPr lang="id-ID" sz="1100" b="0" i="0">
                  <a:latin typeface="Cambria Math"/>
                </a:rPr>
                <a:t>𝑃𝑞</a:t>
              </a:r>
              <a:endParaRPr lang="id-ID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458559</xdr:colOff>
      <xdr:row>5</xdr:row>
      <xdr:rowOff>65656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60845" y="854870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d-ID" sz="1100" i="1">
                            <a:latin typeface="Cambria Math"/>
                          </a:rPr>
                        </m:ctrlPr>
                      </m:sSupPr>
                      <m:e>
                        <m:r>
                          <a:rPr lang="id-ID" sz="1100" b="0" i="1">
                            <a:latin typeface="Cambria Math"/>
                          </a:rPr>
                          <m:t>𝑋𝑡</m:t>
                        </m:r>
                      </m:e>
                      <m:sup>
                        <m:r>
                          <a:rPr lang="id-ID" sz="11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id-ID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60845" y="854870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100" i="0">
                  <a:latin typeface="Cambria Math"/>
                </a:rPr>
                <a:t>〖</a:t>
              </a:r>
              <a:r>
                <a:rPr lang="id-ID" sz="1100" b="0" i="0">
                  <a:latin typeface="Cambria Math"/>
                </a:rPr>
                <a:t>𝑋𝑡〗^2</a:t>
              </a:r>
              <a:endParaRPr lang="id-ID" sz="1100"/>
            </a:p>
          </xdr:txBody>
        </xdr:sp>
      </mc:Fallback>
    </mc:AlternateContent>
    <xdr:clientData/>
  </xdr:oneCellAnchor>
  <xdr:oneCellAnchor>
    <xdr:from>
      <xdr:col>1</xdr:col>
      <xdr:colOff>593951</xdr:colOff>
      <xdr:row>81</xdr:row>
      <xdr:rowOff>7995</xdr:rowOff>
    </xdr:from>
    <xdr:ext cx="914400" cy="502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893308" y="15846709"/>
              <a:ext cx="914400" cy="502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id-ID" sz="1100" i="1">
                            <a:latin typeface="Cambria Math"/>
                          </a:rPr>
                        </m:ctrlPr>
                      </m:naryPr>
                      <m:sub/>
                      <m:sup/>
                      <m:e>
                        <m:r>
                          <a:rPr lang="id-ID" sz="1100" b="0" i="1">
                            <a:latin typeface="Cambria Math"/>
                          </a:rPr>
                          <m:t>𝑃𝑞</m:t>
                        </m:r>
                      </m:e>
                    </m:nary>
                  </m:oMath>
                </m:oMathPara>
              </a14:m>
              <a:endParaRPr lang="id-ID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893308" y="15846709"/>
              <a:ext cx="914400" cy="502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100" i="0">
                  <a:latin typeface="Cambria Math"/>
                </a:rPr>
                <a:t>∑</a:t>
              </a:r>
              <a:r>
                <a:rPr lang="id-ID" sz="1100" b="0" i="0">
                  <a:latin typeface="Cambria Math"/>
                </a:rPr>
                <a:t>▒𝑃𝑞</a:t>
              </a:r>
              <a:endParaRPr lang="id-ID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300037</xdr:colOff>
      <xdr:row>5</xdr:row>
      <xdr:rowOff>69058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955756" y="69058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d-ID" sz="1100" i="1">
                            <a:latin typeface="Cambria Math"/>
                          </a:rPr>
                        </m:ctrlPr>
                      </m:sSupPr>
                      <m:e>
                        <m:r>
                          <a:rPr lang="id-ID" sz="1100" b="0" i="1">
                            <a:latin typeface="Cambria Math"/>
                          </a:rPr>
                          <m:t>𝑋𝑡</m:t>
                        </m:r>
                      </m:e>
                      <m:sup>
                        <m:r>
                          <a:rPr lang="id-ID" sz="1100" b="0" i="1"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id-ID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955756" y="69058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100" i="0">
                  <a:latin typeface="Cambria Math"/>
                </a:rPr>
                <a:t>〖</a:t>
              </a:r>
              <a:r>
                <a:rPr lang="id-ID" sz="1100" b="0" i="0">
                  <a:latin typeface="Cambria Math"/>
                </a:rPr>
                <a:t>𝑋𝑡〗^2</a:t>
              </a:r>
              <a:endParaRPr lang="id-ID" sz="1100"/>
            </a:p>
          </xdr:txBody>
        </xdr:sp>
      </mc:Fallback>
    </mc:AlternateContent>
    <xdr:clientData/>
  </xdr:oneCellAnchor>
  <xdr:oneCellAnchor>
    <xdr:from>
      <xdr:col>1</xdr:col>
      <xdr:colOff>593951</xdr:colOff>
      <xdr:row>81</xdr:row>
      <xdr:rowOff>7995</xdr:rowOff>
    </xdr:from>
    <xdr:ext cx="914400" cy="502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889226" y="15571845"/>
              <a:ext cx="914400" cy="502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id-ID" sz="1100" i="1">
                            <a:latin typeface="Cambria Math"/>
                          </a:rPr>
                        </m:ctrlPr>
                      </m:naryPr>
                      <m:sub/>
                      <m:sup/>
                      <m:e>
                        <m:r>
                          <a:rPr lang="id-ID" sz="1100" b="0" i="1">
                            <a:latin typeface="Cambria Math"/>
                          </a:rPr>
                          <m:t>𝑃𝑞</m:t>
                        </m:r>
                      </m:e>
                    </m:nary>
                  </m:oMath>
                </m:oMathPara>
              </a14:m>
              <a:endParaRPr lang="id-ID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889226" y="15571845"/>
              <a:ext cx="914400" cy="502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id-ID" sz="1100" i="0">
                  <a:latin typeface="Cambria Math"/>
                </a:rPr>
                <a:t>∑</a:t>
              </a:r>
              <a:r>
                <a:rPr lang="id-ID" sz="1100" b="0" i="0">
                  <a:latin typeface="Cambria Math"/>
                </a:rPr>
                <a:t>▒𝑃𝑞</a:t>
              </a:r>
              <a:endParaRPr lang="id-ID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zoomScale="70" zoomScaleNormal="70" workbookViewId="0">
      <selection activeCell="A5" sqref="A5:N5"/>
    </sheetView>
  </sheetViews>
  <sheetFormatPr defaultRowHeight="15.75" x14ac:dyDescent="0.25"/>
  <cols>
    <col min="1" max="1" width="4.140625" style="79" customWidth="1"/>
    <col min="2" max="2" width="23.42578125" style="79" customWidth="1"/>
    <col min="3" max="3" width="8.28515625" style="79" customWidth="1"/>
    <col min="4" max="4" width="8.5703125" style="79" customWidth="1"/>
    <col min="5" max="5" width="8.7109375" style="79" customWidth="1"/>
    <col min="6" max="6" width="7.140625" style="79" customWidth="1"/>
    <col min="7" max="7" width="7.28515625" style="79" customWidth="1"/>
    <col min="8" max="8" width="6.5703125" style="79" customWidth="1"/>
    <col min="9" max="9" width="7.42578125" style="79" customWidth="1"/>
    <col min="10" max="10" width="7.140625" style="79" customWidth="1"/>
    <col min="11" max="11" width="8" style="79" customWidth="1"/>
    <col min="12" max="12" width="7.42578125" style="79" customWidth="1"/>
    <col min="13" max="13" width="6.85546875" style="79" customWidth="1"/>
    <col min="14" max="14" width="9" style="79" customWidth="1"/>
  </cols>
  <sheetData>
    <row r="1" spans="1:14" s="28" customFormat="1" ht="20.25" x14ac:dyDescent="0.3">
      <c r="A1" s="79"/>
      <c r="B1" s="137" t="s">
        <v>107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28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28" customFormat="1" ht="23.25" customHeight="1" x14ac:dyDescent="0.25">
      <c r="A3" s="136" t="s">
        <v>112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s="28" customFormat="1" ht="15" x14ac:dyDescent="0.25">
      <c r="A4" s="23"/>
    </row>
    <row r="5" spans="1:14" s="28" customFormat="1" ht="30.75" customHeight="1" x14ac:dyDescent="0.25">
      <c r="A5" s="104" t="s">
        <v>87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14" x14ac:dyDescent="0.25">
      <c r="A6" s="86" t="s">
        <v>10</v>
      </c>
      <c r="B6" s="86" t="s">
        <v>11</v>
      </c>
      <c r="C6" s="86" t="s">
        <v>12</v>
      </c>
      <c r="D6" s="86"/>
      <c r="E6" s="86"/>
      <c r="F6" s="86"/>
      <c r="G6" s="86"/>
      <c r="H6" s="86"/>
      <c r="I6" s="86"/>
      <c r="J6" s="86"/>
      <c r="K6" s="86"/>
      <c r="L6" s="86"/>
      <c r="M6" s="109" t="s">
        <v>20</v>
      </c>
      <c r="N6" s="86"/>
    </row>
    <row r="7" spans="1:14" ht="33.75" customHeight="1" x14ac:dyDescent="0.25">
      <c r="A7" s="86"/>
      <c r="B7" s="86"/>
      <c r="C7" s="63">
        <v>1</v>
      </c>
      <c r="D7" s="63">
        <v>2</v>
      </c>
      <c r="E7" s="63">
        <v>3</v>
      </c>
      <c r="F7" s="63">
        <v>4</v>
      </c>
      <c r="G7" s="63">
        <v>5</v>
      </c>
      <c r="H7" s="63">
        <v>6</v>
      </c>
      <c r="I7" s="63">
        <v>7</v>
      </c>
      <c r="J7" s="63">
        <v>8</v>
      </c>
      <c r="K7" s="63">
        <v>9</v>
      </c>
      <c r="L7" s="63">
        <v>10</v>
      </c>
      <c r="M7" s="109"/>
      <c r="N7" s="86"/>
    </row>
    <row r="8" spans="1:14" x14ac:dyDescent="0.25">
      <c r="A8" s="63">
        <v>1</v>
      </c>
      <c r="B8" s="30" t="s">
        <v>1</v>
      </c>
      <c r="C8" s="29">
        <v>1</v>
      </c>
      <c r="D8" s="29">
        <v>1</v>
      </c>
      <c r="E8" s="29">
        <v>0</v>
      </c>
      <c r="F8" s="29">
        <v>0</v>
      </c>
      <c r="G8" s="29">
        <v>1</v>
      </c>
      <c r="H8" s="29">
        <v>0</v>
      </c>
      <c r="I8" s="29">
        <v>1</v>
      </c>
      <c r="J8" s="29">
        <v>0</v>
      </c>
      <c r="K8" s="29">
        <v>0</v>
      </c>
      <c r="L8" s="29">
        <v>0</v>
      </c>
      <c r="M8" s="63">
        <f>SUM(C8:L8)</f>
        <v>4</v>
      </c>
      <c r="N8" s="63">
        <f>M8^2</f>
        <v>16</v>
      </c>
    </row>
    <row r="9" spans="1:14" x14ac:dyDescent="0.25">
      <c r="A9" s="63">
        <v>2</v>
      </c>
      <c r="B9" s="33" t="s">
        <v>2</v>
      </c>
      <c r="C9" s="32">
        <v>0</v>
      </c>
      <c r="D9" s="32">
        <v>1</v>
      </c>
      <c r="E9" s="32">
        <v>1</v>
      </c>
      <c r="F9" s="32">
        <v>1</v>
      </c>
      <c r="G9" s="32">
        <v>0</v>
      </c>
      <c r="H9" s="32">
        <v>1</v>
      </c>
      <c r="I9" s="32">
        <v>1</v>
      </c>
      <c r="J9" s="32">
        <v>1</v>
      </c>
      <c r="K9" s="32">
        <v>1</v>
      </c>
      <c r="L9" s="32">
        <v>1</v>
      </c>
      <c r="M9" s="63">
        <f t="shared" ref="M9:M27" si="0">SUM(C9:L9)</f>
        <v>8</v>
      </c>
      <c r="N9" s="63">
        <f t="shared" ref="N9:N27" si="1">M9^2</f>
        <v>64</v>
      </c>
    </row>
    <row r="10" spans="1:14" x14ac:dyDescent="0.25">
      <c r="A10" s="63">
        <v>3</v>
      </c>
      <c r="B10" s="33" t="s">
        <v>3</v>
      </c>
      <c r="C10" s="32">
        <v>1</v>
      </c>
      <c r="D10" s="32">
        <v>0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0</v>
      </c>
      <c r="K10" s="32">
        <v>1</v>
      </c>
      <c r="L10" s="32">
        <v>1</v>
      </c>
      <c r="M10" s="63">
        <f t="shared" si="0"/>
        <v>8</v>
      </c>
      <c r="N10" s="63">
        <f t="shared" si="1"/>
        <v>64</v>
      </c>
    </row>
    <row r="11" spans="1:14" x14ac:dyDescent="0.25">
      <c r="A11" s="63">
        <v>4</v>
      </c>
      <c r="B11" s="33" t="s">
        <v>4</v>
      </c>
      <c r="C11" s="32">
        <v>1</v>
      </c>
      <c r="D11" s="32">
        <v>1</v>
      </c>
      <c r="E11" s="32">
        <v>1</v>
      </c>
      <c r="F11" s="32">
        <v>1</v>
      </c>
      <c r="G11" s="32">
        <v>1</v>
      </c>
      <c r="H11" s="32">
        <v>0</v>
      </c>
      <c r="I11" s="32">
        <v>1</v>
      </c>
      <c r="J11" s="32">
        <v>1</v>
      </c>
      <c r="K11" s="32">
        <v>0</v>
      </c>
      <c r="L11" s="32">
        <v>0</v>
      </c>
      <c r="M11" s="63">
        <f t="shared" si="0"/>
        <v>7</v>
      </c>
      <c r="N11" s="63">
        <f t="shared" si="1"/>
        <v>49</v>
      </c>
    </row>
    <row r="12" spans="1:14" x14ac:dyDescent="0.25">
      <c r="A12" s="63">
        <v>5</v>
      </c>
      <c r="B12" s="33" t="s">
        <v>5</v>
      </c>
      <c r="C12" s="32">
        <v>1</v>
      </c>
      <c r="D12" s="32">
        <v>1</v>
      </c>
      <c r="E12" s="32">
        <v>0</v>
      </c>
      <c r="F12" s="32">
        <v>0</v>
      </c>
      <c r="G12" s="32">
        <v>1</v>
      </c>
      <c r="H12" s="32">
        <v>1</v>
      </c>
      <c r="I12" s="32">
        <v>0</v>
      </c>
      <c r="J12" s="32">
        <v>1</v>
      </c>
      <c r="K12" s="32">
        <v>1</v>
      </c>
      <c r="L12" s="32">
        <v>1</v>
      </c>
      <c r="M12" s="63">
        <f t="shared" si="0"/>
        <v>7</v>
      </c>
      <c r="N12" s="63">
        <f t="shared" si="1"/>
        <v>49</v>
      </c>
    </row>
    <row r="13" spans="1:14" x14ac:dyDescent="0.25">
      <c r="A13" s="63">
        <v>6</v>
      </c>
      <c r="B13" s="33" t="s">
        <v>6</v>
      </c>
      <c r="C13" s="32">
        <v>1</v>
      </c>
      <c r="D13" s="32">
        <v>1</v>
      </c>
      <c r="E13" s="32">
        <v>1</v>
      </c>
      <c r="F13" s="32">
        <v>1</v>
      </c>
      <c r="G13" s="32">
        <v>1</v>
      </c>
      <c r="H13" s="32">
        <v>1</v>
      </c>
      <c r="I13" s="32">
        <v>1</v>
      </c>
      <c r="J13" s="32">
        <v>0</v>
      </c>
      <c r="K13" s="32">
        <v>0</v>
      </c>
      <c r="L13" s="32">
        <v>0</v>
      </c>
      <c r="M13" s="63">
        <f t="shared" si="0"/>
        <v>7</v>
      </c>
      <c r="N13" s="63">
        <f t="shared" si="1"/>
        <v>49</v>
      </c>
    </row>
    <row r="14" spans="1:14" x14ac:dyDescent="0.25">
      <c r="A14" s="63">
        <v>7</v>
      </c>
      <c r="B14" s="33" t="s">
        <v>7</v>
      </c>
      <c r="C14" s="32">
        <v>0</v>
      </c>
      <c r="D14" s="32">
        <v>0</v>
      </c>
      <c r="E14" s="32">
        <v>1</v>
      </c>
      <c r="F14" s="32">
        <v>1</v>
      </c>
      <c r="G14" s="32">
        <v>0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63">
        <f t="shared" si="0"/>
        <v>7</v>
      </c>
      <c r="N14" s="63">
        <f t="shared" si="1"/>
        <v>49</v>
      </c>
    </row>
    <row r="15" spans="1:14" x14ac:dyDescent="0.25">
      <c r="A15" s="63">
        <v>8</v>
      </c>
      <c r="B15" s="33" t="s">
        <v>8</v>
      </c>
      <c r="C15" s="32">
        <v>1</v>
      </c>
      <c r="D15" s="32">
        <v>1</v>
      </c>
      <c r="E15" s="32">
        <v>0</v>
      </c>
      <c r="F15" s="32">
        <v>1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2">
        <v>0</v>
      </c>
      <c r="M15" s="63">
        <f t="shared" si="0"/>
        <v>8</v>
      </c>
      <c r="N15" s="63">
        <f t="shared" si="1"/>
        <v>64</v>
      </c>
    </row>
    <row r="16" spans="1:14" x14ac:dyDescent="0.25">
      <c r="A16" s="63">
        <v>9</v>
      </c>
      <c r="B16" s="33" t="s">
        <v>124</v>
      </c>
      <c r="C16" s="32">
        <v>1</v>
      </c>
      <c r="D16" s="32">
        <v>1</v>
      </c>
      <c r="E16" s="32">
        <v>1</v>
      </c>
      <c r="F16" s="42">
        <v>0</v>
      </c>
      <c r="G16" s="32">
        <v>1</v>
      </c>
      <c r="H16" s="32">
        <v>0</v>
      </c>
      <c r="I16" s="32">
        <v>1</v>
      </c>
      <c r="J16" s="32">
        <v>0</v>
      </c>
      <c r="K16" s="32">
        <v>0</v>
      </c>
      <c r="L16" s="32">
        <v>1</v>
      </c>
      <c r="M16" s="63">
        <f t="shared" si="0"/>
        <v>6</v>
      </c>
      <c r="N16" s="63">
        <f t="shared" si="1"/>
        <v>36</v>
      </c>
    </row>
    <row r="17" spans="1:14" x14ac:dyDescent="0.25">
      <c r="A17" s="63">
        <v>10</v>
      </c>
      <c r="B17" s="33" t="s">
        <v>9</v>
      </c>
      <c r="C17" s="32">
        <v>1</v>
      </c>
      <c r="D17" s="32">
        <v>1</v>
      </c>
      <c r="E17" s="32">
        <v>0</v>
      </c>
      <c r="F17" s="32">
        <v>1</v>
      </c>
      <c r="G17" s="32">
        <v>0</v>
      </c>
      <c r="H17" s="32">
        <v>1</v>
      </c>
      <c r="I17" s="32">
        <v>1</v>
      </c>
      <c r="J17" s="32">
        <v>0</v>
      </c>
      <c r="K17" s="32">
        <v>1</v>
      </c>
      <c r="L17" s="32">
        <v>0</v>
      </c>
      <c r="M17" s="63">
        <f t="shared" si="0"/>
        <v>6</v>
      </c>
      <c r="N17" s="63">
        <f t="shared" si="1"/>
        <v>36</v>
      </c>
    </row>
    <row r="18" spans="1:14" x14ac:dyDescent="0.25">
      <c r="A18" s="63">
        <v>11</v>
      </c>
      <c r="B18" s="35" t="s">
        <v>121</v>
      </c>
      <c r="C18" s="63">
        <v>0</v>
      </c>
      <c r="D18" s="63">
        <v>1</v>
      </c>
      <c r="E18" s="63">
        <v>0</v>
      </c>
      <c r="F18" s="63">
        <v>1</v>
      </c>
      <c r="G18" s="63">
        <v>1</v>
      </c>
      <c r="H18" s="63">
        <v>0</v>
      </c>
      <c r="I18" s="63">
        <v>0</v>
      </c>
      <c r="J18" s="63">
        <v>1</v>
      </c>
      <c r="K18" s="63">
        <v>0</v>
      </c>
      <c r="L18" s="63">
        <v>0</v>
      </c>
      <c r="M18" s="63">
        <f t="shared" si="0"/>
        <v>4</v>
      </c>
      <c r="N18" s="63">
        <f t="shared" si="1"/>
        <v>16</v>
      </c>
    </row>
    <row r="19" spans="1:14" x14ac:dyDescent="0.25">
      <c r="A19" s="63">
        <v>12</v>
      </c>
      <c r="B19" s="35" t="s">
        <v>13</v>
      </c>
      <c r="C19" s="63">
        <v>1</v>
      </c>
      <c r="D19" s="63">
        <v>1</v>
      </c>
      <c r="E19" s="63">
        <v>1</v>
      </c>
      <c r="F19" s="63">
        <v>1</v>
      </c>
      <c r="G19" s="63">
        <v>1</v>
      </c>
      <c r="H19" s="63">
        <v>1</v>
      </c>
      <c r="I19" s="63">
        <v>1</v>
      </c>
      <c r="J19" s="63">
        <v>0</v>
      </c>
      <c r="K19" s="63">
        <v>1</v>
      </c>
      <c r="L19" s="63">
        <v>1</v>
      </c>
      <c r="M19" s="63">
        <f t="shared" si="0"/>
        <v>9</v>
      </c>
      <c r="N19" s="63">
        <f t="shared" si="1"/>
        <v>81</v>
      </c>
    </row>
    <row r="20" spans="1:14" x14ac:dyDescent="0.25">
      <c r="A20" s="63">
        <v>13</v>
      </c>
      <c r="B20" s="35" t="s">
        <v>14</v>
      </c>
      <c r="C20" s="63">
        <v>1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0</v>
      </c>
      <c r="J20" s="63">
        <v>1</v>
      </c>
      <c r="K20" s="63">
        <v>1</v>
      </c>
      <c r="L20" s="63">
        <v>1</v>
      </c>
      <c r="M20" s="63">
        <f t="shared" si="0"/>
        <v>9</v>
      </c>
      <c r="N20" s="63">
        <f t="shared" si="1"/>
        <v>81</v>
      </c>
    </row>
    <row r="21" spans="1:14" x14ac:dyDescent="0.25">
      <c r="A21" s="63">
        <v>14</v>
      </c>
      <c r="B21" s="35" t="s">
        <v>15</v>
      </c>
      <c r="C21" s="63">
        <v>0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0</v>
      </c>
      <c r="K21" s="63">
        <v>1</v>
      </c>
      <c r="L21" s="63">
        <v>1</v>
      </c>
      <c r="M21" s="63">
        <f t="shared" si="0"/>
        <v>8</v>
      </c>
      <c r="N21" s="63">
        <f t="shared" si="1"/>
        <v>64</v>
      </c>
    </row>
    <row r="22" spans="1:14" x14ac:dyDescent="0.25">
      <c r="A22" s="63">
        <v>15</v>
      </c>
      <c r="B22" s="35" t="s">
        <v>16</v>
      </c>
      <c r="C22" s="63">
        <v>1</v>
      </c>
      <c r="D22" s="63">
        <v>1</v>
      </c>
      <c r="E22" s="63">
        <v>1</v>
      </c>
      <c r="F22" s="63">
        <v>1</v>
      </c>
      <c r="G22" s="63">
        <v>0</v>
      </c>
      <c r="H22" s="63">
        <v>1</v>
      </c>
      <c r="I22" s="63">
        <v>1</v>
      </c>
      <c r="J22" s="63">
        <v>1</v>
      </c>
      <c r="K22" s="63">
        <v>1</v>
      </c>
      <c r="L22" s="63">
        <v>0</v>
      </c>
      <c r="M22" s="63">
        <f t="shared" si="0"/>
        <v>8</v>
      </c>
      <c r="N22" s="63">
        <f t="shared" si="1"/>
        <v>64</v>
      </c>
    </row>
    <row r="23" spans="1:14" x14ac:dyDescent="0.25">
      <c r="A23" s="63">
        <v>16</v>
      </c>
      <c r="B23" s="36" t="s">
        <v>17</v>
      </c>
      <c r="C23" s="63">
        <v>1</v>
      </c>
      <c r="D23" s="63">
        <v>0</v>
      </c>
      <c r="E23" s="63">
        <v>1</v>
      </c>
      <c r="F23" s="63">
        <v>1</v>
      </c>
      <c r="G23" s="63">
        <v>1</v>
      </c>
      <c r="H23" s="63">
        <v>0</v>
      </c>
      <c r="I23" s="63">
        <v>1</v>
      </c>
      <c r="J23" s="63">
        <v>1</v>
      </c>
      <c r="K23" s="63">
        <v>1</v>
      </c>
      <c r="L23" s="63">
        <v>1</v>
      </c>
      <c r="M23" s="63">
        <f t="shared" si="0"/>
        <v>8</v>
      </c>
      <c r="N23" s="63">
        <f t="shared" si="1"/>
        <v>64</v>
      </c>
    </row>
    <row r="24" spans="1:14" x14ac:dyDescent="0.25">
      <c r="A24" s="63">
        <v>17</v>
      </c>
      <c r="B24" s="35" t="s">
        <v>18</v>
      </c>
      <c r="C24" s="63">
        <v>0</v>
      </c>
      <c r="D24" s="63">
        <v>1</v>
      </c>
      <c r="E24" s="63">
        <v>1</v>
      </c>
      <c r="F24" s="63">
        <v>0</v>
      </c>
      <c r="G24" s="63">
        <v>0</v>
      </c>
      <c r="H24" s="63">
        <v>1</v>
      </c>
      <c r="I24" s="63">
        <v>0</v>
      </c>
      <c r="J24" s="63">
        <v>0</v>
      </c>
      <c r="K24" s="63">
        <v>1</v>
      </c>
      <c r="L24" s="63">
        <v>0</v>
      </c>
      <c r="M24" s="63">
        <f t="shared" si="0"/>
        <v>4</v>
      </c>
      <c r="N24" s="63">
        <f t="shared" si="1"/>
        <v>16</v>
      </c>
    </row>
    <row r="25" spans="1:14" x14ac:dyDescent="0.25">
      <c r="A25" s="63">
        <v>18</v>
      </c>
      <c r="B25" s="35" t="s">
        <v>123</v>
      </c>
      <c r="C25" s="63">
        <v>1</v>
      </c>
      <c r="D25" s="63">
        <v>1</v>
      </c>
      <c r="E25" s="63">
        <v>1</v>
      </c>
      <c r="F25" s="63">
        <v>0</v>
      </c>
      <c r="G25" s="63">
        <v>1</v>
      </c>
      <c r="H25" s="63">
        <v>0</v>
      </c>
      <c r="I25" s="63">
        <v>1</v>
      </c>
      <c r="J25" s="63">
        <v>1</v>
      </c>
      <c r="K25" s="63">
        <v>0</v>
      </c>
      <c r="L25" s="63">
        <v>1</v>
      </c>
      <c r="M25" s="63">
        <f t="shared" si="0"/>
        <v>7</v>
      </c>
      <c r="N25" s="63">
        <f t="shared" si="1"/>
        <v>49</v>
      </c>
    </row>
    <row r="26" spans="1:14" x14ac:dyDescent="0.25">
      <c r="A26" s="63">
        <v>19</v>
      </c>
      <c r="B26" s="35" t="s">
        <v>19</v>
      </c>
      <c r="C26" s="63">
        <v>1</v>
      </c>
      <c r="D26" s="63">
        <v>0</v>
      </c>
      <c r="E26" s="63">
        <v>1</v>
      </c>
      <c r="F26" s="63">
        <v>1</v>
      </c>
      <c r="G26" s="63">
        <v>1</v>
      </c>
      <c r="H26" s="63">
        <v>1</v>
      </c>
      <c r="I26" s="63">
        <v>0</v>
      </c>
      <c r="J26" s="63">
        <v>1</v>
      </c>
      <c r="K26" s="63">
        <v>1</v>
      </c>
      <c r="L26" s="63">
        <v>1</v>
      </c>
      <c r="M26" s="63">
        <f t="shared" si="0"/>
        <v>8</v>
      </c>
      <c r="N26" s="63">
        <f t="shared" si="1"/>
        <v>64</v>
      </c>
    </row>
    <row r="27" spans="1:14" x14ac:dyDescent="0.25">
      <c r="A27" s="63">
        <v>20</v>
      </c>
      <c r="B27" s="35" t="s">
        <v>122</v>
      </c>
      <c r="C27" s="63">
        <v>1</v>
      </c>
      <c r="D27" s="63">
        <v>1</v>
      </c>
      <c r="E27" s="63">
        <v>0</v>
      </c>
      <c r="F27" s="63">
        <v>1</v>
      </c>
      <c r="G27" s="63">
        <v>1</v>
      </c>
      <c r="H27" s="63">
        <v>0</v>
      </c>
      <c r="I27" s="63">
        <v>1</v>
      </c>
      <c r="J27" s="63">
        <v>1</v>
      </c>
      <c r="K27" s="63">
        <v>1</v>
      </c>
      <c r="L27" s="63">
        <v>1</v>
      </c>
      <c r="M27" s="63">
        <f t="shared" si="0"/>
        <v>8</v>
      </c>
      <c r="N27" s="63">
        <f t="shared" si="1"/>
        <v>64</v>
      </c>
    </row>
    <row r="28" spans="1:14" ht="33" customHeight="1" x14ac:dyDescent="0.25">
      <c r="A28" s="86" t="s">
        <v>21</v>
      </c>
      <c r="B28" s="86"/>
      <c r="C28" s="63">
        <f>SUM(C8:C27)</f>
        <v>15</v>
      </c>
      <c r="D28" s="63">
        <f t="shared" ref="D28:N28" si="2">SUM(D8:D27)</f>
        <v>16</v>
      </c>
      <c r="E28" s="63">
        <f t="shared" si="2"/>
        <v>14</v>
      </c>
      <c r="F28" s="63">
        <f t="shared" si="2"/>
        <v>15</v>
      </c>
      <c r="G28" s="63">
        <f t="shared" si="2"/>
        <v>15</v>
      </c>
      <c r="H28" s="63">
        <f t="shared" si="2"/>
        <v>13</v>
      </c>
      <c r="I28" s="63">
        <f t="shared" si="2"/>
        <v>15</v>
      </c>
      <c r="J28" s="63">
        <f t="shared" si="2"/>
        <v>12</v>
      </c>
      <c r="K28" s="63">
        <f>SUM(K8:K27)</f>
        <v>14</v>
      </c>
      <c r="L28" s="63">
        <f t="shared" si="2"/>
        <v>12</v>
      </c>
      <c r="M28" s="63">
        <f>SUM(M8:M27)</f>
        <v>141</v>
      </c>
      <c r="N28" s="63">
        <f t="shared" si="2"/>
        <v>1039</v>
      </c>
    </row>
    <row r="29" spans="1:14" ht="15" customHeight="1" x14ac:dyDescent="0.25">
      <c r="A29" s="108" t="s">
        <v>22</v>
      </c>
      <c r="B29" s="108"/>
      <c r="C29" s="67">
        <f>C28/20</f>
        <v>0.75</v>
      </c>
      <c r="D29" s="67">
        <f>D28/20</f>
        <v>0.8</v>
      </c>
      <c r="E29" s="67">
        <f t="shared" ref="E29:L29" si="3">E28/20</f>
        <v>0.7</v>
      </c>
      <c r="F29" s="67">
        <f t="shared" si="3"/>
        <v>0.75</v>
      </c>
      <c r="G29" s="67">
        <f t="shared" si="3"/>
        <v>0.75</v>
      </c>
      <c r="H29" s="67">
        <f t="shared" si="3"/>
        <v>0.65</v>
      </c>
      <c r="I29" s="67">
        <f t="shared" si="3"/>
        <v>0.75</v>
      </c>
      <c r="J29" s="67">
        <f t="shared" si="3"/>
        <v>0.6</v>
      </c>
      <c r="K29" s="67">
        <f t="shared" si="3"/>
        <v>0.7</v>
      </c>
      <c r="L29" s="67">
        <f t="shared" si="3"/>
        <v>0.6</v>
      </c>
    </row>
    <row r="30" spans="1:14" x14ac:dyDescent="0.25">
      <c r="A30" s="84" t="s">
        <v>23</v>
      </c>
      <c r="B30" s="84"/>
      <c r="C30" s="67">
        <f>1-C29</f>
        <v>0.25</v>
      </c>
      <c r="D30" s="67">
        <f t="shared" ref="D30:L30" si="4">1-D29</f>
        <v>0.19999999999999996</v>
      </c>
      <c r="E30" s="67">
        <f t="shared" si="4"/>
        <v>0.30000000000000004</v>
      </c>
      <c r="F30" s="67">
        <f t="shared" si="4"/>
        <v>0.25</v>
      </c>
      <c r="G30" s="67">
        <f t="shared" si="4"/>
        <v>0.25</v>
      </c>
      <c r="H30" s="67">
        <f t="shared" si="4"/>
        <v>0.35</v>
      </c>
      <c r="I30" s="67">
        <f t="shared" si="4"/>
        <v>0.25</v>
      </c>
      <c r="J30" s="67">
        <f t="shared" si="4"/>
        <v>0.4</v>
      </c>
      <c r="K30" s="67">
        <f t="shared" si="4"/>
        <v>0.30000000000000004</v>
      </c>
      <c r="L30" s="67">
        <f t="shared" si="4"/>
        <v>0.4</v>
      </c>
    </row>
    <row r="31" spans="1:14" x14ac:dyDescent="0.25">
      <c r="A31" s="81"/>
      <c r="B31" s="81"/>
      <c r="C31" s="63">
        <f>SUM(M8,M10:M13,M15:M17,M19:M23,M25:M27)</f>
        <v>118</v>
      </c>
      <c r="D31" s="63">
        <f>SUM(M8:M9,M11:M13,M15:M25,M27)</f>
        <v>118</v>
      </c>
      <c r="E31" s="63">
        <f>SUM(M9:M11,M13:M14,M16,M18:M26)</f>
        <v>108</v>
      </c>
      <c r="F31" s="63">
        <f>SUM(M9:M11,M13:M15,M17:M23,M26:M27)</f>
        <v>113</v>
      </c>
      <c r="G31" s="63">
        <f>SUM(M8,M10:M13,M15:M16,M18:M21,M23,M25:M27)</f>
        <v>108</v>
      </c>
      <c r="H31" s="63">
        <f>SUM(M9:M10,M12:M15,M17,M19:M22,M24,M26)</f>
        <v>97</v>
      </c>
      <c r="I31" s="63">
        <f>SUM(M8:M11,M13:M17,M19:M23,M25,M27)</f>
        <v>118</v>
      </c>
      <c r="J31" s="63">
        <f>SUM(M9,M11:M12,M14:M15,M18,M20:M23,M25:M27)</f>
        <v>97</v>
      </c>
      <c r="K31" s="63">
        <f>SUM(M9:M10,M12,M14:M15,M17,M19:M24,M26:M27)</f>
        <v>106</v>
      </c>
      <c r="L31" s="63">
        <f>SUM(M9:M10,M12,M14,M16,M19:M21,M23:M27)</f>
        <v>97</v>
      </c>
    </row>
    <row r="32" spans="1:14" x14ac:dyDescent="0.25">
      <c r="A32" s="87" t="s">
        <v>24</v>
      </c>
      <c r="B32" s="88"/>
      <c r="C32" s="63">
        <f>C31/C28</f>
        <v>7.8666666666666663</v>
      </c>
      <c r="D32" s="63">
        <f t="shared" ref="D32:L32" si="5">D31/D28</f>
        <v>7.375</v>
      </c>
      <c r="E32" s="63">
        <f t="shared" si="5"/>
        <v>7.7142857142857144</v>
      </c>
      <c r="F32" s="63">
        <f t="shared" si="5"/>
        <v>7.5333333333333332</v>
      </c>
      <c r="G32" s="63">
        <f t="shared" si="5"/>
        <v>7.2</v>
      </c>
      <c r="H32" s="63">
        <f t="shared" si="5"/>
        <v>7.4615384615384617</v>
      </c>
      <c r="I32" s="63">
        <f t="shared" si="5"/>
        <v>7.8666666666666663</v>
      </c>
      <c r="J32" s="63">
        <f t="shared" si="5"/>
        <v>8.0833333333333339</v>
      </c>
      <c r="K32" s="63">
        <f t="shared" si="5"/>
        <v>7.5714285714285712</v>
      </c>
      <c r="L32" s="63">
        <f t="shared" si="5"/>
        <v>8.0833333333333339</v>
      </c>
    </row>
    <row r="33" spans="1:14" x14ac:dyDescent="0.25">
      <c r="A33" s="86" t="s">
        <v>25</v>
      </c>
      <c r="B33" s="86"/>
      <c r="C33" s="63">
        <f>M28/20</f>
        <v>7.05</v>
      </c>
      <c r="D33" s="63">
        <f>M28/20</f>
        <v>7.05</v>
      </c>
      <c r="E33" s="63">
        <f>M28/20</f>
        <v>7.05</v>
      </c>
      <c r="F33" s="63">
        <f>M28/20</f>
        <v>7.05</v>
      </c>
      <c r="G33" s="63">
        <f>M28/20</f>
        <v>7.05</v>
      </c>
      <c r="H33" s="63">
        <f>M28/20</f>
        <v>7.05</v>
      </c>
      <c r="I33" s="63">
        <f>M28/20</f>
        <v>7.05</v>
      </c>
      <c r="J33" s="63">
        <f>M28/20</f>
        <v>7.05</v>
      </c>
      <c r="K33" s="63">
        <f>M28/20</f>
        <v>7.05</v>
      </c>
      <c r="L33" s="63">
        <f>M28/20</f>
        <v>7.05</v>
      </c>
    </row>
    <row r="34" spans="1:14" x14ac:dyDescent="0.25">
      <c r="A34" s="84" t="s">
        <v>26</v>
      </c>
      <c r="B34" s="84"/>
      <c r="C34" s="67">
        <f>SQRT((N28/20)-(M28/20)^2)</f>
        <v>1.4991664350564957</v>
      </c>
      <c r="D34" s="67">
        <f>C34</f>
        <v>1.4991664350564957</v>
      </c>
      <c r="E34" s="67">
        <f>C34</f>
        <v>1.4991664350564957</v>
      </c>
      <c r="F34" s="67">
        <f>SQRT(($N$28/20)-($M$28/20)^2)</f>
        <v>1.4991664350564957</v>
      </c>
      <c r="G34" s="67">
        <f>SQRT(($N$28/20)-($M$28/20)^2)</f>
        <v>1.4991664350564957</v>
      </c>
      <c r="H34" s="67">
        <f>SQRT(($N$28/20)-($M$28/20)^2)</f>
        <v>1.4991664350564957</v>
      </c>
      <c r="I34" s="67">
        <f t="shared" ref="I34:L34" si="6">SQRT(($N$28/20)-($M$28/20)^2)</f>
        <v>1.4991664350564957</v>
      </c>
      <c r="J34" s="67">
        <f t="shared" si="6"/>
        <v>1.4991664350564957</v>
      </c>
      <c r="K34" s="67">
        <f t="shared" si="6"/>
        <v>1.4991664350564957</v>
      </c>
      <c r="L34" s="67">
        <f t="shared" si="6"/>
        <v>1.4991664350564957</v>
      </c>
    </row>
    <row r="35" spans="1:14" s="2" customFormat="1" x14ac:dyDescent="0.25">
      <c r="A35" s="107"/>
      <c r="B35" s="107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79"/>
      <c r="N35" s="79"/>
    </row>
    <row r="37" spans="1:14" x14ac:dyDescent="0.25">
      <c r="C37" s="63" t="s">
        <v>0</v>
      </c>
      <c r="D37" s="63" t="s">
        <v>24</v>
      </c>
      <c r="E37" s="63" t="s">
        <v>25</v>
      </c>
      <c r="F37" s="63" t="s">
        <v>26</v>
      </c>
      <c r="G37" s="63" t="s">
        <v>28</v>
      </c>
      <c r="H37" s="63" t="s">
        <v>29</v>
      </c>
      <c r="I37" s="63" t="s">
        <v>27</v>
      </c>
      <c r="J37" s="24" t="s">
        <v>128</v>
      </c>
      <c r="K37" s="87" t="s">
        <v>30</v>
      </c>
      <c r="L37" s="88"/>
    </row>
    <row r="38" spans="1:14" x14ac:dyDescent="0.25">
      <c r="C38" s="63">
        <v>1</v>
      </c>
      <c r="D38" s="63">
        <f>C32</f>
        <v>7.8666666666666663</v>
      </c>
      <c r="E38" s="63">
        <f>C33</f>
        <v>7.05</v>
      </c>
      <c r="F38" s="63">
        <f>C34</f>
        <v>1.4991664350564957</v>
      </c>
      <c r="G38" s="63">
        <f>C29</f>
        <v>0.75</v>
      </c>
      <c r="H38" s="63">
        <f>C30</f>
        <v>0.25</v>
      </c>
      <c r="I38" s="63">
        <f>((D38-E38)/F38)*SQRT(G38/H38)</f>
        <v>0.94352976856854265</v>
      </c>
      <c r="J38" s="24" t="s">
        <v>127</v>
      </c>
      <c r="K38" s="87" t="s">
        <v>126</v>
      </c>
      <c r="L38" s="88"/>
      <c r="M38" s="79" t="s">
        <v>31</v>
      </c>
    </row>
    <row r="39" spans="1:14" x14ac:dyDescent="0.25">
      <c r="C39" s="63">
        <v>2</v>
      </c>
      <c r="D39" s="63">
        <f>D32</f>
        <v>7.375</v>
      </c>
      <c r="E39" s="63">
        <f>E38</f>
        <v>7.05</v>
      </c>
      <c r="F39" s="63">
        <f>F38</f>
        <v>1.4991664350564957</v>
      </c>
      <c r="G39" s="63">
        <f>D29</f>
        <v>0.8</v>
      </c>
      <c r="H39" s="63">
        <f>D30</f>
        <v>0.19999999999999996</v>
      </c>
      <c r="I39" s="63">
        <f t="shared" ref="I39:I46" si="7">((D39-E39)/F39)*SQRT(G39/H39)</f>
        <v>0.43357427487729555</v>
      </c>
      <c r="J39" s="24" t="s">
        <v>127</v>
      </c>
      <c r="K39" s="87" t="s">
        <v>51</v>
      </c>
      <c r="L39" s="88"/>
    </row>
    <row r="40" spans="1:14" x14ac:dyDescent="0.25">
      <c r="C40" s="63">
        <v>3</v>
      </c>
      <c r="D40" s="63">
        <f>E32</f>
        <v>7.7142857142857144</v>
      </c>
      <c r="E40" s="63">
        <f t="shared" ref="E40:E46" si="8">E39</f>
        <v>7.05</v>
      </c>
      <c r="F40" s="63">
        <f t="shared" ref="F40:F47" si="9">F39</f>
        <v>1.4991664350564957</v>
      </c>
      <c r="G40" s="63">
        <f>E29</f>
        <v>0.7</v>
      </c>
      <c r="H40" s="63">
        <f>E30</f>
        <v>0.30000000000000004</v>
      </c>
      <c r="I40" s="63">
        <f t="shared" si="7"/>
        <v>0.67685159290477692</v>
      </c>
      <c r="J40" s="24" t="s">
        <v>127</v>
      </c>
      <c r="K40" s="87" t="s">
        <v>126</v>
      </c>
      <c r="L40" s="88"/>
    </row>
    <row r="41" spans="1:14" x14ac:dyDescent="0.25">
      <c r="C41" s="63">
        <v>4</v>
      </c>
      <c r="D41" s="63">
        <f>F32</f>
        <v>7.5333333333333332</v>
      </c>
      <c r="E41" s="63">
        <f t="shared" si="8"/>
        <v>7.05</v>
      </c>
      <c r="F41" s="63">
        <f t="shared" si="9"/>
        <v>1.4991664350564957</v>
      </c>
      <c r="G41" s="63">
        <f>F29</f>
        <v>0.75</v>
      </c>
      <c r="H41" s="63">
        <f>F30</f>
        <v>0.25</v>
      </c>
      <c r="I41" s="63">
        <f t="shared" si="7"/>
        <v>0.55841557731607649</v>
      </c>
      <c r="J41" s="24" t="s">
        <v>127</v>
      </c>
      <c r="K41" s="87" t="s">
        <v>126</v>
      </c>
      <c r="L41" s="88"/>
    </row>
    <row r="42" spans="1:14" x14ac:dyDescent="0.25">
      <c r="C42" s="63">
        <v>5</v>
      </c>
      <c r="D42" s="63">
        <f>G32</f>
        <v>7.2</v>
      </c>
      <c r="E42" s="63">
        <f t="shared" si="8"/>
        <v>7.05</v>
      </c>
      <c r="F42" s="63">
        <f t="shared" si="9"/>
        <v>1.4991664350564957</v>
      </c>
      <c r="G42" s="63">
        <f>G29</f>
        <v>0.75</v>
      </c>
      <c r="H42" s="63">
        <f>G30</f>
        <v>0.25</v>
      </c>
      <c r="I42" s="63">
        <f t="shared" si="7"/>
        <v>0.17330138606361037</v>
      </c>
      <c r="J42" s="24" t="s">
        <v>127</v>
      </c>
      <c r="K42" s="87" t="s">
        <v>51</v>
      </c>
      <c r="L42" s="88"/>
    </row>
    <row r="43" spans="1:14" x14ac:dyDescent="0.25">
      <c r="C43" s="63">
        <v>6</v>
      </c>
      <c r="D43" s="63">
        <f>H32</f>
        <v>7.4615384615384617</v>
      </c>
      <c r="E43" s="63">
        <f t="shared" si="8"/>
        <v>7.05</v>
      </c>
      <c r="F43" s="63">
        <f t="shared" si="9"/>
        <v>1.4991664350564957</v>
      </c>
      <c r="G43" s="63">
        <f>H29</f>
        <v>0.65</v>
      </c>
      <c r="H43" s="63">
        <f>H30</f>
        <v>0.35</v>
      </c>
      <c r="I43" s="63">
        <f t="shared" si="7"/>
        <v>0.37409614738679231</v>
      </c>
      <c r="J43" s="24" t="s">
        <v>127</v>
      </c>
      <c r="K43" s="87" t="s">
        <v>51</v>
      </c>
      <c r="L43" s="88"/>
    </row>
    <row r="44" spans="1:14" x14ac:dyDescent="0.25">
      <c r="C44" s="63">
        <v>7</v>
      </c>
      <c r="D44" s="63">
        <f>I32</f>
        <v>7.8666666666666663</v>
      </c>
      <c r="E44" s="63">
        <f t="shared" si="8"/>
        <v>7.05</v>
      </c>
      <c r="F44" s="63">
        <f t="shared" si="9"/>
        <v>1.4991664350564957</v>
      </c>
      <c r="G44" s="63">
        <f>I29</f>
        <v>0.75</v>
      </c>
      <c r="H44" s="63">
        <f>I30</f>
        <v>0.25</v>
      </c>
      <c r="I44" s="63">
        <f t="shared" si="7"/>
        <v>0.94352976856854265</v>
      </c>
      <c r="J44" s="24" t="s">
        <v>127</v>
      </c>
      <c r="K44" s="87" t="s">
        <v>126</v>
      </c>
      <c r="L44" s="88"/>
    </row>
    <row r="45" spans="1:14" x14ac:dyDescent="0.25">
      <c r="C45" s="63">
        <v>8</v>
      </c>
      <c r="D45" s="63">
        <f>J32</f>
        <v>8.0833333333333339</v>
      </c>
      <c r="E45" s="63">
        <f t="shared" si="8"/>
        <v>7.05</v>
      </c>
      <c r="F45" s="63">
        <f t="shared" si="9"/>
        <v>1.4991664350564957</v>
      </c>
      <c r="G45" s="63">
        <f>J29</f>
        <v>0.6</v>
      </c>
      <c r="H45" s="63">
        <f>J30</f>
        <v>0.4</v>
      </c>
      <c r="I45" s="63">
        <f t="shared" si="7"/>
        <v>0.84418225411395598</v>
      </c>
      <c r="J45" s="24" t="s">
        <v>127</v>
      </c>
      <c r="K45" s="87" t="s">
        <v>126</v>
      </c>
      <c r="L45" s="88"/>
    </row>
    <row r="46" spans="1:14" x14ac:dyDescent="0.25">
      <c r="C46" s="63">
        <v>9</v>
      </c>
      <c r="D46" s="63">
        <f>K32</f>
        <v>7.5714285714285712</v>
      </c>
      <c r="E46" s="63">
        <f t="shared" si="8"/>
        <v>7.05</v>
      </c>
      <c r="F46" s="63">
        <f t="shared" si="9"/>
        <v>1.4991664350564957</v>
      </c>
      <c r="G46" s="63">
        <f>K29</f>
        <v>0.7</v>
      </c>
      <c r="H46" s="63">
        <f>K30</f>
        <v>0.30000000000000004</v>
      </c>
      <c r="I46" s="63">
        <f t="shared" si="7"/>
        <v>0.5312921105596633</v>
      </c>
      <c r="J46" s="24" t="s">
        <v>127</v>
      </c>
      <c r="K46" s="87" t="s">
        <v>126</v>
      </c>
      <c r="L46" s="88"/>
    </row>
    <row r="47" spans="1:14" x14ac:dyDescent="0.25">
      <c r="C47" s="63">
        <v>10</v>
      </c>
      <c r="D47" s="63">
        <f>L32</f>
        <v>8.0833333333333339</v>
      </c>
      <c r="E47" s="63">
        <f>E46</f>
        <v>7.05</v>
      </c>
      <c r="F47" s="63">
        <f t="shared" si="9"/>
        <v>1.4991664350564957</v>
      </c>
      <c r="G47" s="63">
        <f>L29</f>
        <v>0.6</v>
      </c>
      <c r="H47" s="63">
        <f>L30</f>
        <v>0.4</v>
      </c>
      <c r="I47" s="63">
        <f>((D47-E47)/F47)*SQRT(G47/H47)</f>
        <v>0.84418225411395598</v>
      </c>
      <c r="J47" s="24" t="s">
        <v>127</v>
      </c>
      <c r="K47" s="87" t="s">
        <v>126</v>
      </c>
      <c r="L47" s="88"/>
    </row>
    <row r="49" spans="1:15" s="28" customFormat="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15" ht="36" customHeight="1" x14ac:dyDescent="0.25">
      <c r="A50" s="104" t="s">
        <v>88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6"/>
    </row>
    <row r="51" spans="1:15" x14ac:dyDescent="0.25">
      <c r="A51" s="86" t="s">
        <v>10</v>
      </c>
      <c r="B51" s="89" t="s">
        <v>75</v>
      </c>
      <c r="C51" s="84" t="s">
        <v>74</v>
      </c>
      <c r="D51" s="84"/>
      <c r="E51" s="84"/>
      <c r="F51" s="84"/>
      <c r="G51" s="84"/>
      <c r="H51" s="84"/>
      <c r="I51" s="84"/>
      <c r="J51" s="84"/>
      <c r="K51" s="84"/>
      <c r="L51" s="84"/>
      <c r="M51" s="91" t="s">
        <v>76</v>
      </c>
      <c r="N51" s="92"/>
      <c r="O51" s="103"/>
    </row>
    <row r="52" spans="1:15" x14ac:dyDescent="0.25">
      <c r="A52" s="86"/>
      <c r="B52" s="90"/>
      <c r="C52" s="35">
        <v>1</v>
      </c>
      <c r="D52" s="35">
        <v>2</v>
      </c>
      <c r="E52" s="35">
        <v>3</v>
      </c>
      <c r="F52" s="35">
        <v>4</v>
      </c>
      <c r="G52" s="35">
        <v>5</v>
      </c>
      <c r="H52" s="35">
        <v>6</v>
      </c>
      <c r="I52" s="35">
        <v>7</v>
      </c>
      <c r="J52" s="35">
        <v>8</v>
      </c>
      <c r="K52" s="35">
        <v>9</v>
      </c>
      <c r="L52" s="35">
        <v>10</v>
      </c>
      <c r="M52" s="93"/>
      <c r="N52" s="94"/>
      <c r="O52" s="103"/>
    </row>
    <row r="53" spans="1:15" x14ac:dyDescent="0.25">
      <c r="A53" s="63">
        <v>1</v>
      </c>
      <c r="B53" s="35" t="s">
        <v>13</v>
      </c>
      <c r="C53" s="63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0</v>
      </c>
      <c r="K53" s="63">
        <v>1</v>
      </c>
      <c r="L53" s="63">
        <v>1</v>
      </c>
      <c r="M53" s="87">
        <f>SUM(C53:L53)</f>
        <v>9</v>
      </c>
      <c r="N53" s="88"/>
      <c r="O53" s="6">
        <f>M53^2</f>
        <v>81</v>
      </c>
    </row>
    <row r="54" spans="1:15" x14ac:dyDescent="0.25">
      <c r="A54" s="63">
        <v>2</v>
      </c>
      <c r="B54" s="35" t="s">
        <v>14</v>
      </c>
      <c r="C54" s="63">
        <v>1</v>
      </c>
      <c r="D54" s="63">
        <v>1</v>
      </c>
      <c r="E54" s="63">
        <v>1</v>
      </c>
      <c r="F54" s="63">
        <v>1</v>
      </c>
      <c r="G54" s="63">
        <v>1</v>
      </c>
      <c r="H54" s="63">
        <v>1</v>
      </c>
      <c r="I54" s="63">
        <v>0</v>
      </c>
      <c r="J54" s="63">
        <v>1</v>
      </c>
      <c r="K54" s="63">
        <v>1</v>
      </c>
      <c r="L54" s="63">
        <v>1</v>
      </c>
      <c r="M54" s="87">
        <f t="shared" ref="M54:M69" si="10">SUM(C54:L54)</f>
        <v>9</v>
      </c>
      <c r="N54" s="88"/>
      <c r="O54" s="6">
        <f t="shared" ref="O54:O72" si="11">M54^2</f>
        <v>81</v>
      </c>
    </row>
    <row r="55" spans="1:15" x14ac:dyDescent="0.25">
      <c r="A55" s="63">
        <v>3</v>
      </c>
      <c r="B55" s="33" t="s">
        <v>125</v>
      </c>
      <c r="C55" s="32">
        <v>0</v>
      </c>
      <c r="D55" s="32">
        <v>1</v>
      </c>
      <c r="E55" s="32">
        <v>1</v>
      </c>
      <c r="F55" s="32">
        <v>1</v>
      </c>
      <c r="G55" s="32">
        <v>0</v>
      </c>
      <c r="H55" s="32">
        <v>1</v>
      </c>
      <c r="I55" s="32">
        <v>1</v>
      </c>
      <c r="J55" s="32">
        <v>1</v>
      </c>
      <c r="K55" s="32">
        <v>1</v>
      </c>
      <c r="L55" s="32">
        <v>1</v>
      </c>
      <c r="M55" s="87">
        <f t="shared" si="10"/>
        <v>8</v>
      </c>
      <c r="N55" s="88"/>
      <c r="O55" s="6">
        <f t="shared" si="11"/>
        <v>64</v>
      </c>
    </row>
    <row r="56" spans="1:15" x14ac:dyDescent="0.25">
      <c r="A56" s="63">
        <v>4</v>
      </c>
      <c r="B56" s="33" t="s">
        <v>3</v>
      </c>
      <c r="C56" s="32">
        <v>1</v>
      </c>
      <c r="D56" s="32">
        <v>0</v>
      </c>
      <c r="E56" s="32">
        <v>1</v>
      </c>
      <c r="F56" s="32">
        <v>1</v>
      </c>
      <c r="G56" s="32">
        <v>1</v>
      </c>
      <c r="H56" s="32">
        <v>1</v>
      </c>
      <c r="I56" s="32">
        <v>1</v>
      </c>
      <c r="J56" s="32">
        <v>0</v>
      </c>
      <c r="K56" s="32">
        <v>1</v>
      </c>
      <c r="L56" s="32">
        <v>1</v>
      </c>
      <c r="M56" s="87">
        <f t="shared" si="10"/>
        <v>8</v>
      </c>
      <c r="N56" s="88"/>
      <c r="O56" s="6">
        <f t="shared" si="11"/>
        <v>64</v>
      </c>
    </row>
    <row r="57" spans="1:15" x14ac:dyDescent="0.25">
      <c r="A57" s="63">
        <v>5</v>
      </c>
      <c r="B57" s="33" t="s">
        <v>8</v>
      </c>
      <c r="C57" s="32">
        <v>1</v>
      </c>
      <c r="D57" s="32">
        <v>1</v>
      </c>
      <c r="E57" s="32">
        <v>0</v>
      </c>
      <c r="F57" s="32">
        <v>1</v>
      </c>
      <c r="G57" s="32">
        <v>1</v>
      </c>
      <c r="H57" s="32">
        <v>1</v>
      </c>
      <c r="I57" s="32">
        <v>1</v>
      </c>
      <c r="J57" s="32">
        <v>1</v>
      </c>
      <c r="K57" s="32">
        <v>1</v>
      </c>
      <c r="L57" s="32">
        <v>0</v>
      </c>
      <c r="M57" s="87">
        <f t="shared" si="10"/>
        <v>8</v>
      </c>
      <c r="N57" s="88"/>
      <c r="O57" s="6">
        <f t="shared" si="11"/>
        <v>64</v>
      </c>
    </row>
    <row r="58" spans="1:15" x14ac:dyDescent="0.25">
      <c r="A58" s="63">
        <v>6</v>
      </c>
      <c r="B58" s="35" t="s">
        <v>15</v>
      </c>
      <c r="C58" s="63">
        <v>0</v>
      </c>
      <c r="D58" s="63">
        <v>1</v>
      </c>
      <c r="E58" s="63">
        <v>1</v>
      </c>
      <c r="F58" s="63">
        <v>1</v>
      </c>
      <c r="G58" s="63">
        <v>1</v>
      </c>
      <c r="H58" s="63">
        <v>1</v>
      </c>
      <c r="I58" s="63">
        <v>1</v>
      </c>
      <c r="J58" s="63">
        <v>0</v>
      </c>
      <c r="K58" s="63">
        <v>1</v>
      </c>
      <c r="L58" s="63">
        <v>1</v>
      </c>
      <c r="M58" s="87">
        <f t="shared" si="10"/>
        <v>8</v>
      </c>
      <c r="N58" s="88"/>
      <c r="O58" s="6">
        <f t="shared" si="11"/>
        <v>64</v>
      </c>
    </row>
    <row r="59" spans="1:15" x14ac:dyDescent="0.25">
      <c r="A59" s="63">
        <v>7</v>
      </c>
      <c r="B59" s="35" t="s">
        <v>16</v>
      </c>
      <c r="C59" s="63">
        <v>1</v>
      </c>
      <c r="D59" s="63">
        <v>1</v>
      </c>
      <c r="E59" s="63">
        <v>1</v>
      </c>
      <c r="F59" s="63">
        <v>1</v>
      </c>
      <c r="G59" s="63">
        <v>0</v>
      </c>
      <c r="H59" s="63">
        <v>1</v>
      </c>
      <c r="I59" s="63">
        <v>1</v>
      </c>
      <c r="J59" s="63">
        <v>1</v>
      </c>
      <c r="K59" s="63">
        <v>1</v>
      </c>
      <c r="L59" s="63">
        <v>0</v>
      </c>
      <c r="M59" s="87">
        <f t="shared" si="10"/>
        <v>8</v>
      </c>
      <c r="N59" s="88"/>
      <c r="O59" s="6">
        <f t="shared" si="11"/>
        <v>64</v>
      </c>
    </row>
    <row r="60" spans="1:15" x14ac:dyDescent="0.25">
      <c r="A60" s="63">
        <v>8</v>
      </c>
      <c r="B60" s="36" t="s">
        <v>17</v>
      </c>
      <c r="C60" s="63">
        <v>1</v>
      </c>
      <c r="D60" s="63">
        <v>0</v>
      </c>
      <c r="E60" s="63">
        <v>1</v>
      </c>
      <c r="F60" s="63">
        <v>1</v>
      </c>
      <c r="G60" s="63">
        <v>1</v>
      </c>
      <c r="H60" s="63">
        <v>0</v>
      </c>
      <c r="I60" s="63">
        <v>1</v>
      </c>
      <c r="J60" s="63">
        <v>1</v>
      </c>
      <c r="K60" s="63">
        <v>1</v>
      </c>
      <c r="L60" s="63">
        <v>1</v>
      </c>
      <c r="M60" s="87">
        <f t="shared" si="10"/>
        <v>8</v>
      </c>
      <c r="N60" s="88"/>
      <c r="O60" s="6">
        <f t="shared" si="11"/>
        <v>64</v>
      </c>
    </row>
    <row r="61" spans="1:15" x14ac:dyDescent="0.25">
      <c r="A61" s="63">
        <v>9</v>
      </c>
      <c r="B61" s="35" t="s">
        <v>19</v>
      </c>
      <c r="C61" s="63">
        <v>1</v>
      </c>
      <c r="D61" s="63">
        <v>0</v>
      </c>
      <c r="E61" s="63">
        <v>1</v>
      </c>
      <c r="F61" s="63">
        <v>1</v>
      </c>
      <c r="G61" s="63">
        <v>1</v>
      </c>
      <c r="H61" s="63">
        <v>1</v>
      </c>
      <c r="I61" s="63">
        <v>0</v>
      </c>
      <c r="J61" s="63">
        <v>1</v>
      </c>
      <c r="K61" s="63">
        <v>1</v>
      </c>
      <c r="L61" s="63">
        <v>1</v>
      </c>
      <c r="M61" s="87">
        <f t="shared" si="10"/>
        <v>8</v>
      </c>
      <c r="N61" s="88"/>
      <c r="O61" s="6">
        <f t="shared" si="11"/>
        <v>64</v>
      </c>
    </row>
    <row r="62" spans="1:15" x14ac:dyDescent="0.25">
      <c r="A62" s="63">
        <v>10</v>
      </c>
      <c r="B62" s="35" t="s">
        <v>122</v>
      </c>
      <c r="C62" s="63">
        <v>1</v>
      </c>
      <c r="D62" s="63">
        <v>1</v>
      </c>
      <c r="E62" s="63">
        <v>0</v>
      </c>
      <c r="F62" s="63">
        <v>1</v>
      </c>
      <c r="G62" s="63">
        <v>1</v>
      </c>
      <c r="H62" s="63">
        <v>0</v>
      </c>
      <c r="I62" s="63">
        <v>1</v>
      </c>
      <c r="J62" s="63">
        <v>1</v>
      </c>
      <c r="K62" s="63">
        <v>1</v>
      </c>
      <c r="L62" s="63">
        <v>1</v>
      </c>
      <c r="M62" s="87">
        <f t="shared" si="10"/>
        <v>8</v>
      </c>
      <c r="N62" s="88"/>
      <c r="O62" s="6">
        <f t="shared" si="11"/>
        <v>64</v>
      </c>
    </row>
    <row r="63" spans="1:15" x14ac:dyDescent="0.25">
      <c r="A63" s="63">
        <v>11</v>
      </c>
      <c r="B63" s="33" t="s">
        <v>4</v>
      </c>
      <c r="C63" s="32">
        <v>1</v>
      </c>
      <c r="D63" s="32">
        <v>1</v>
      </c>
      <c r="E63" s="32">
        <v>1</v>
      </c>
      <c r="F63" s="32">
        <v>1</v>
      </c>
      <c r="G63" s="32">
        <v>1</v>
      </c>
      <c r="H63" s="32">
        <v>0</v>
      </c>
      <c r="I63" s="32">
        <v>1</v>
      </c>
      <c r="J63" s="32">
        <v>1</v>
      </c>
      <c r="K63" s="32">
        <v>0</v>
      </c>
      <c r="L63" s="32">
        <v>0</v>
      </c>
      <c r="M63" s="87">
        <f t="shared" si="10"/>
        <v>7</v>
      </c>
      <c r="N63" s="88"/>
      <c r="O63" s="6">
        <f t="shared" si="11"/>
        <v>49</v>
      </c>
    </row>
    <row r="64" spans="1:15" x14ac:dyDescent="0.25">
      <c r="A64" s="63">
        <v>12</v>
      </c>
      <c r="B64" s="33" t="s">
        <v>5</v>
      </c>
      <c r="C64" s="32">
        <v>1</v>
      </c>
      <c r="D64" s="32">
        <v>1</v>
      </c>
      <c r="E64" s="32">
        <v>0</v>
      </c>
      <c r="F64" s="32">
        <v>0</v>
      </c>
      <c r="G64" s="32">
        <v>1</v>
      </c>
      <c r="H64" s="32">
        <v>1</v>
      </c>
      <c r="I64" s="32">
        <v>0</v>
      </c>
      <c r="J64" s="32">
        <v>1</v>
      </c>
      <c r="K64" s="32">
        <v>1</v>
      </c>
      <c r="L64" s="32">
        <v>1</v>
      </c>
      <c r="M64" s="87">
        <f t="shared" si="10"/>
        <v>7</v>
      </c>
      <c r="N64" s="88"/>
      <c r="O64" s="6">
        <f t="shared" si="11"/>
        <v>49</v>
      </c>
    </row>
    <row r="65" spans="1:15" x14ac:dyDescent="0.25">
      <c r="A65" s="63">
        <v>13</v>
      </c>
      <c r="B65" s="33" t="s">
        <v>6</v>
      </c>
      <c r="C65" s="32">
        <v>1</v>
      </c>
      <c r="D65" s="32">
        <v>1</v>
      </c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0</v>
      </c>
      <c r="K65" s="32">
        <v>0</v>
      </c>
      <c r="L65" s="32">
        <v>0</v>
      </c>
      <c r="M65" s="87">
        <f t="shared" si="10"/>
        <v>7</v>
      </c>
      <c r="N65" s="88"/>
      <c r="O65" s="6">
        <f t="shared" si="11"/>
        <v>49</v>
      </c>
    </row>
    <row r="66" spans="1:15" x14ac:dyDescent="0.25">
      <c r="A66" s="63">
        <v>14</v>
      </c>
      <c r="B66" s="33" t="s">
        <v>7</v>
      </c>
      <c r="C66" s="32">
        <v>0</v>
      </c>
      <c r="D66" s="32">
        <v>0</v>
      </c>
      <c r="E66" s="32">
        <v>1</v>
      </c>
      <c r="F66" s="32">
        <v>1</v>
      </c>
      <c r="G66" s="32">
        <v>0</v>
      </c>
      <c r="H66" s="32">
        <v>1</v>
      </c>
      <c r="I66" s="32">
        <v>1</v>
      </c>
      <c r="J66" s="32">
        <v>1</v>
      </c>
      <c r="K66" s="32">
        <v>1</v>
      </c>
      <c r="L66" s="32">
        <v>1</v>
      </c>
      <c r="M66" s="87">
        <f t="shared" si="10"/>
        <v>7</v>
      </c>
      <c r="N66" s="88"/>
      <c r="O66" s="6">
        <f t="shared" si="11"/>
        <v>49</v>
      </c>
    </row>
    <row r="67" spans="1:15" x14ac:dyDescent="0.25">
      <c r="A67" s="63">
        <v>15</v>
      </c>
      <c r="B67" s="35" t="s">
        <v>123</v>
      </c>
      <c r="C67" s="63">
        <v>1</v>
      </c>
      <c r="D67" s="63">
        <v>1</v>
      </c>
      <c r="E67" s="63">
        <v>1</v>
      </c>
      <c r="F67" s="63">
        <v>0</v>
      </c>
      <c r="G67" s="63">
        <v>1</v>
      </c>
      <c r="H67" s="63">
        <v>0</v>
      </c>
      <c r="I67" s="63">
        <v>1</v>
      </c>
      <c r="J67" s="63">
        <v>1</v>
      </c>
      <c r="K67" s="63">
        <v>0</v>
      </c>
      <c r="L67" s="63">
        <v>1</v>
      </c>
      <c r="M67" s="87">
        <f t="shared" si="10"/>
        <v>7</v>
      </c>
      <c r="N67" s="88"/>
      <c r="O67" s="6">
        <f t="shared" si="11"/>
        <v>49</v>
      </c>
    </row>
    <row r="68" spans="1:15" x14ac:dyDescent="0.25">
      <c r="A68" s="63">
        <v>16</v>
      </c>
      <c r="B68" s="33" t="s">
        <v>124</v>
      </c>
      <c r="C68" s="32">
        <v>1</v>
      </c>
      <c r="D68" s="32">
        <v>1</v>
      </c>
      <c r="E68" s="32">
        <v>1</v>
      </c>
      <c r="F68" s="42">
        <v>0</v>
      </c>
      <c r="G68" s="32">
        <v>1</v>
      </c>
      <c r="H68" s="32">
        <v>0</v>
      </c>
      <c r="I68" s="32">
        <v>1</v>
      </c>
      <c r="J68" s="32">
        <v>0</v>
      </c>
      <c r="K68" s="32">
        <v>0</v>
      </c>
      <c r="L68" s="32">
        <v>1</v>
      </c>
      <c r="M68" s="87">
        <f t="shared" si="10"/>
        <v>6</v>
      </c>
      <c r="N68" s="88"/>
      <c r="O68" s="6">
        <f t="shared" si="11"/>
        <v>36</v>
      </c>
    </row>
    <row r="69" spans="1:15" x14ac:dyDescent="0.25">
      <c r="A69" s="63">
        <v>17</v>
      </c>
      <c r="B69" s="33" t="s">
        <v>9</v>
      </c>
      <c r="C69" s="32">
        <v>1</v>
      </c>
      <c r="D69" s="32">
        <v>1</v>
      </c>
      <c r="E69" s="32">
        <v>0</v>
      </c>
      <c r="F69" s="32">
        <v>1</v>
      </c>
      <c r="G69" s="32">
        <v>0</v>
      </c>
      <c r="H69" s="32">
        <v>1</v>
      </c>
      <c r="I69" s="32">
        <v>1</v>
      </c>
      <c r="J69" s="32">
        <v>0</v>
      </c>
      <c r="K69" s="32">
        <v>1</v>
      </c>
      <c r="L69" s="32">
        <v>0</v>
      </c>
      <c r="M69" s="87">
        <f t="shared" si="10"/>
        <v>6</v>
      </c>
      <c r="N69" s="88"/>
      <c r="O69" s="6">
        <f t="shared" si="11"/>
        <v>36</v>
      </c>
    </row>
    <row r="70" spans="1:15" x14ac:dyDescent="0.25">
      <c r="A70" s="63">
        <v>18</v>
      </c>
      <c r="B70" s="30" t="s">
        <v>1</v>
      </c>
      <c r="C70" s="29">
        <v>1</v>
      </c>
      <c r="D70" s="29">
        <v>1</v>
      </c>
      <c r="E70" s="29">
        <v>0</v>
      </c>
      <c r="F70" s="29">
        <v>0</v>
      </c>
      <c r="G70" s="29">
        <v>1</v>
      </c>
      <c r="H70" s="29">
        <v>0</v>
      </c>
      <c r="I70" s="29">
        <v>1</v>
      </c>
      <c r="J70" s="29">
        <v>0</v>
      </c>
      <c r="K70" s="29">
        <v>0</v>
      </c>
      <c r="L70" s="29">
        <v>0</v>
      </c>
      <c r="M70" s="87">
        <f>SUM(C70:L70)</f>
        <v>4</v>
      </c>
      <c r="N70" s="88"/>
      <c r="O70" s="6">
        <f t="shared" si="11"/>
        <v>16</v>
      </c>
    </row>
    <row r="71" spans="1:15" x14ac:dyDescent="0.25">
      <c r="A71" s="63">
        <v>19</v>
      </c>
      <c r="B71" s="35" t="s">
        <v>121</v>
      </c>
      <c r="C71" s="63">
        <v>0</v>
      </c>
      <c r="D71" s="63">
        <v>1</v>
      </c>
      <c r="E71" s="63">
        <v>0</v>
      </c>
      <c r="F71" s="63">
        <v>1</v>
      </c>
      <c r="G71" s="63">
        <v>1</v>
      </c>
      <c r="H71" s="63">
        <v>0</v>
      </c>
      <c r="I71" s="63">
        <v>0</v>
      </c>
      <c r="J71" s="63">
        <v>1</v>
      </c>
      <c r="K71" s="63">
        <v>0</v>
      </c>
      <c r="L71" s="63">
        <v>0</v>
      </c>
      <c r="M71" s="87">
        <f t="shared" ref="M71:M72" si="12">SUM(C71:L71)</f>
        <v>4</v>
      </c>
      <c r="N71" s="88"/>
      <c r="O71" s="6">
        <f t="shared" si="11"/>
        <v>16</v>
      </c>
    </row>
    <row r="72" spans="1:15" x14ac:dyDescent="0.25">
      <c r="A72" s="63">
        <v>20</v>
      </c>
      <c r="B72" s="35" t="s">
        <v>18</v>
      </c>
      <c r="C72" s="63">
        <v>0</v>
      </c>
      <c r="D72" s="63">
        <v>1</v>
      </c>
      <c r="E72" s="63">
        <v>1</v>
      </c>
      <c r="F72" s="63">
        <v>0</v>
      </c>
      <c r="G72" s="63">
        <v>0</v>
      </c>
      <c r="H72" s="63">
        <v>1</v>
      </c>
      <c r="I72" s="63">
        <v>0</v>
      </c>
      <c r="J72" s="63">
        <v>0</v>
      </c>
      <c r="K72" s="63">
        <v>1</v>
      </c>
      <c r="L72" s="63">
        <v>0</v>
      </c>
      <c r="M72" s="87">
        <f t="shared" si="12"/>
        <v>4</v>
      </c>
      <c r="N72" s="88"/>
      <c r="O72" s="6">
        <f t="shared" si="11"/>
        <v>16</v>
      </c>
    </row>
    <row r="73" spans="1:15" x14ac:dyDescent="0.25">
      <c r="A73" s="84" t="s">
        <v>77</v>
      </c>
      <c r="B73" s="84"/>
      <c r="C73" s="35">
        <f>SUM(C53:C72)</f>
        <v>15</v>
      </c>
      <c r="D73" s="35">
        <f t="shared" ref="D73:L73" si="13">SUM(D53:D72)</f>
        <v>16</v>
      </c>
      <c r="E73" s="35">
        <f t="shared" si="13"/>
        <v>14</v>
      </c>
      <c r="F73" s="35">
        <f t="shared" si="13"/>
        <v>15</v>
      </c>
      <c r="G73" s="35">
        <f t="shared" si="13"/>
        <v>15</v>
      </c>
      <c r="H73" s="35">
        <f t="shared" si="13"/>
        <v>13</v>
      </c>
      <c r="I73" s="35">
        <f t="shared" si="13"/>
        <v>15</v>
      </c>
      <c r="J73" s="35">
        <f t="shared" si="13"/>
        <v>12</v>
      </c>
      <c r="K73" s="35">
        <f t="shared" si="13"/>
        <v>14</v>
      </c>
      <c r="L73" s="35">
        <f t="shared" si="13"/>
        <v>12</v>
      </c>
      <c r="M73" s="84">
        <f>SUM(M53:N72)</f>
        <v>141</v>
      </c>
      <c r="N73" s="84"/>
      <c r="O73" s="8">
        <f>SUM(O53:O72)</f>
        <v>1039</v>
      </c>
    </row>
    <row r="74" spans="1:15" x14ac:dyDescent="0.25">
      <c r="A74" s="84" t="s">
        <v>78</v>
      </c>
      <c r="B74" s="84"/>
      <c r="C74" s="84">
        <v>10</v>
      </c>
      <c r="D74" s="84"/>
      <c r="E74" s="84"/>
      <c r="F74" s="84"/>
      <c r="G74" s="84"/>
      <c r="H74" s="84"/>
      <c r="I74" s="84"/>
      <c r="J74" s="84"/>
      <c r="K74" s="84"/>
      <c r="L74" s="84"/>
    </row>
    <row r="75" spans="1:15" x14ac:dyDescent="0.25">
      <c r="A75" s="84" t="s">
        <v>79</v>
      </c>
      <c r="B75" s="84"/>
      <c r="C75" s="84">
        <f>C74-1</f>
        <v>9</v>
      </c>
      <c r="D75" s="84"/>
      <c r="E75" s="84"/>
      <c r="F75" s="84"/>
      <c r="G75" s="84"/>
      <c r="H75" s="84"/>
      <c r="I75" s="84"/>
      <c r="J75" s="84"/>
      <c r="K75" s="84"/>
      <c r="L75" s="84"/>
    </row>
    <row r="76" spans="1:15" x14ac:dyDescent="0.25">
      <c r="A76" s="95" t="s">
        <v>28</v>
      </c>
      <c r="B76" s="96"/>
      <c r="C76" s="35">
        <f>C73/20</f>
        <v>0.75</v>
      </c>
      <c r="D76" s="35">
        <f t="shared" ref="D76:L76" si="14">D73/20</f>
        <v>0.8</v>
      </c>
      <c r="E76" s="35">
        <f t="shared" si="14"/>
        <v>0.7</v>
      </c>
      <c r="F76" s="35">
        <f t="shared" si="14"/>
        <v>0.75</v>
      </c>
      <c r="G76" s="35">
        <f t="shared" si="14"/>
        <v>0.75</v>
      </c>
      <c r="H76" s="35">
        <f t="shared" si="14"/>
        <v>0.65</v>
      </c>
      <c r="I76" s="35">
        <f t="shared" si="14"/>
        <v>0.75</v>
      </c>
      <c r="J76" s="35">
        <f t="shared" si="14"/>
        <v>0.6</v>
      </c>
      <c r="K76" s="35">
        <f t="shared" si="14"/>
        <v>0.7</v>
      </c>
      <c r="L76" s="35">
        <f t="shared" si="14"/>
        <v>0.6</v>
      </c>
    </row>
    <row r="77" spans="1:15" x14ac:dyDescent="0.25">
      <c r="A77" s="95" t="s">
        <v>29</v>
      </c>
      <c r="B77" s="96"/>
      <c r="C77" s="35">
        <f>1-C76</f>
        <v>0.25</v>
      </c>
      <c r="D77" s="35">
        <f t="shared" ref="D77:L77" si="15">1-D76</f>
        <v>0.19999999999999996</v>
      </c>
      <c r="E77" s="35">
        <f t="shared" si="15"/>
        <v>0.30000000000000004</v>
      </c>
      <c r="F77" s="35">
        <f t="shared" si="15"/>
        <v>0.25</v>
      </c>
      <c r="G77" s="35">
        <f t="shared" si="15"/>
        <v>0.25</v>
      </c>
      <c r="H77" s="35">
        <f t="shared" si="15"/>
        <v>0.35</v>
      </c>
      <c r="I77" s="35">
        <f t="shared" si="15"/>
        <v>0.25</v>
      </c>
      <c r="J77" s="35">
        <f t="shared" si="15"/>
        <v>0.4</v>
      </c>
      <c r="K77" s="35">
        <f t="shared" si="15"/>
        <v>0.30000000000000004</v>
      </c>
      <c r="L77" s="35">
        <f t="shared" si="15"/>
        <v>0.4</v>
      </c>
    </row>
    <row r="78" spans="1:15" x14ac:dyDescent="0.25">
      <c r="A78" s="95" t="s">
        <v>80</v>
      </c>
      <c r="B78" s="96"/>
      <c r="C78" s="35">
        <f>C76*C77</f>
        <v>0.1875</v>
      </c>
      <c r="D78" s="35">
        <f t="shared" ref="D78:L78" si="16">D76*D77</f>
        <v>0.15999999999999998</v>
      </c>
      <c r="E78" s="35">
        <f t="shared" si="16"/>
        <v>0.21000000000000002</v>
      </c>
      <c r="F78" s="35">
        <f t="shared" si="16"/>
        <v>0.1875</v>
      </c>
      <c r="G78" s="35">
        <f t="shared" si="16"/>
        <v>0.1875</v>
      </c>
      <c r="H78" s="35">
        <f t="shared" si="16"/>
        <v>0.22749999999999998</v>
      </c>
      <c r="I78" s="35">
        <f t="shared" si="16"/>
        <v>0.1875</v>
      </c>
      <c r="J78" s="35">
        <f t="shared" si="16"/>
        <v>0.24</v>
      </c>
      <c r="K78" s="35">
        <f t="shared" si="16"/>
        <v>0.21000000000000002</v>
      </c>
      <c r="L78" s="35">
        <f t="shared" si="16"/>
        <v>0.24</v>
      </c>
    </row>
    <row r="79" spans="1:15" ht="28.5" customHeight="1" x14ac:dyDescent="0.25">
      <c r="A79" s="95"/>
      <c r="B79" s="96"/>
      <c r="C79" s="86">
        <f>SUM(C78,E78,F78,I78:L78)</f>
        <v>1.4624999999999999</v>
      </c>
      <c r="D79" s="86"/>
      <c r="E79" s="86"/>
      <c r="F79" s="86"/>
      <c r="G79" s="86"/>
      <c r="H79" s="86"/>
      <c r="I79" s="86"/>
      <c r="J79" s="86"/>
      <c r="K79" s="86"/>
      <c r="L79" s="86"/>
    </row>
    <row r="80" spans="1:15" s="28" customFormat="1" x14ac:dyDescent="0.25">
      <c r="A80" s="95" t="s">
        <v>81</v>
      </c>
      <c r="B80" s="96"/>
      <c r="C80" s="84">
        <f>(((O73)-((M73)^2)/20))/20</f>
        <v>2.2475000000000023</v>
      </c>
      <c r="D80" s="84"/>
      <c r="E80" s="84"/>
      <c r="F80" s="84"/>
      <c r="G80" s="84"/>
      <c r="H80" s="84"/>
      <c r="I80" s="84"/>
      <c r="J80" s="84"/>
      <c r="K80" s="84"/>
      <c r="L80" s="84"/>
      <c r="M80" s="79"/>
      <c r="N80" s="79"/>
    </row>
    <row r="81" spans="1:14" x14ac:dyDescent="0.25">
      <c r="A81" s="95" t="s">
        <v>82</v>
      </c>
      <c r="B81" s="96"/>
      <c r="C81" s="84">
        <f>((C74/(C74-1))*(1-(C79/(C80)^2)))</f>
        <v>0.78940896028477037</v>
      </c>
      <c r="D81" s="84"/>
      <c r="E81" s="84"/>
      <c r="F81" s="84"/>
      <c r="G81" s="84"/>
      <c r="H81" s="84"/>
      <c r="I81" s="84"/>
      <c r="J81" s="84"/>
      <c r="K81" s="84"/>
      <c r="L81" s="84"/>
    </row>
    <row r="82" spans="1:14" s="28" customFormat="1" x14ac:dyDescent="0.25">
      <c r="A82" s="95" t="s">
        <v>83</v>
      </c>
      <c r="B82" s="96"/>
      <c r="C82" s="84" t="s">
        <v>86</v>
      </c>
      <c r="D82" s="84"/>
      <c r="E82" s="84"/>
      <c r="F82" s="84"/>
      <c r="G82" s="84"/>
      <c r="H82" s="84"/>
      <c r="I82" s="84"/>
      <c r="J82" s="84"/>
      <c r="K82" s="84"/>
      <c r="L82" s="84"/>
      <c r="M82" s="79"/>
      <c r="N82" s="79"/>
    </row>
    <row r="83" spans="1:14" x14ac:dyDescent="0.25">
      <c r="A83" s="95" t="s">
        <v>84</v>
      </c>
      <c r="B83" s="96"/>
      <c r="C83" s="84" t="s">
        <v>85</v>
      </c>
      <c r="D83" s="84"/>
      <c r="E83" s="84"/>
      <c r="F83" s="84"/>
      <c r="G83" s="84"/>
      <c r="H83" s="84"/>
      <c r="I83" s="84"/>
      <c r="J83" s="84"/>
      <c r="K83" s="84"/>
      <c r="L83" s="84"/>
    </row>
    <row r="85" spans="1:14" s="28" customFormat="1" x14ac:dyDescent="0.2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1:14" s="28" customFormat="1" x14ac:dyDescent="0.2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1:14" s="28" customFormat="1" ht="33.75" customHeight="1" x14ac:dyDescent="0.2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1:14" s="28" customFormat="1" ht="26.25" customHeight="1" x14ac:dyDescent="0.25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1:14" ht="23.25" customHeight="1" x14ac:dyDescent="0.25">
      <c r="A89" s="85" t="s">
        <v>98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</row>
    <row r="90" spans="1:14" x14ac:dyDescent="0.25">
      <c r="A90" s="86" t="s">
        <v>10</v>
      </c>
      <c r="B90" s="89" t="s">
        <v>75</v>
      </c>
      <c r="C90" s="84" t="s">
        <v>74</v>
      </c>
      <c r="D90" s="84"/>
      <c r="E90" s="84"/>
      <c r="F90" s="84"/>
      <c r="G90" s="84"/>
      <c r="H90" s="84"/>
      <c r="I90" s="84"/>
      <c r="J90" s="84"/>
      <c r="K90" s="84"/>
      <c r="L90" s="84"/>
      <c r="M90" s="91" t="s">
        <v>76</v>
      </c>
      <c r="N90" s="92"/>
    </row>
    <row r="91" spans="1:14" x14ac:dyDescent="0.25">
      <c r="A91" s="86"/>
      <c r="B91" s="90"/>
      <c r="C91" s="35">
        <v>1</v>
      </c>
      <c r="D91" s="35">
        <v>2</v>
      </c>
      <c r="E91" s="35">
        <v>3</v>
      </c>
      <c r="F91" s="35">
        <v>4</v>
      </c>
      <c r="G91" s="35">
        <v>5</v>
      </c>
      <c r="H91" s="35">
        <v>6</v>
      </c>
      <c r="I91" s="35">
        <v>7</v>
      </c>
      <c r="J91" s="35">
        <v>8</v>
      </c>
      <c r="K91" s="35">
        <v>9</v>
      </c>
      <c r="L91" s="35">
        <v>10</v>
      </c>
      <c r="M91" s="93"/>
      <c r="N91" s="94"/>
    </row>
    <row r="92" spans="1:14" x14ac:dyDescent="0.25">
      <c r="A92" s="35">
        <v>1</v>
      </c>
      <c r="B92" s="35" t="s">
        <v>13</v>
      </c>
      <c r="C92" s="63">
        <v>1</v>
      </c>
      <c r="D92" s="6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0</v>
      </c>
      <c r="K92" s="63">
        <v>1</v>
      </c>
      <c r="L92" s="63">
        <v>1</v>
      </c>
      <c r="M92" s="87">
        <f>SUM(C92:L92)</f>
        <v>9</v>
      </c>
      <c r="N92" s="88"/>
    </row>
    <row r="93" spans="1:14" x14ac:dyDescent="0.25">
      <c r="A93" s="35">
        <v>2</v>
      </c>
      <c r="B93" s="35" t="s">
        <v>14</v>
      </c>
      <c r="C93" s="63">
        <v>1</v>
      </c>
      <c r="D93" s="63">
        <v>1</v>
      </c>
      <c r="E93" s="63">
        <v>1</v>
      </c>
      <c r="F93" s="63">
        <v>1</v>
      </c>
      <c r="G93" s="63">
        <v>1</v>
      </c>
      <c r="H93" s="63">
        <v>1</v>
      </c>
      <c r="I93" s="63">
        <v>0</v>
      </c>
      <c r="J93" s="63">
        <v>1</v>
      </c>
      <c r="K93" s="63">
        <v>1</v>
      </c>
      <c r="L93" s="63">
        <v>1</v>
      </c>
      <c r="M93" s="87">
        <f t="shared" ref="M93:M101" si="17">SUM(C93:L93)</f>
        <v>9</v>
      </c>
      <c r="N93" s="88"/>
    </row>
    <row r="94" spans="1:14" x14ac:dyDescent="0.25">
      <c r="A94" s="35">
        <v>3</v>
      </c>
      <c r="B94" s="33" t="s">
        <v>125</v>
      </c>
      <c r="C94" s="32">
        <v>0</v>
      </c>
      <c r="D94" s="32">
        <v>1</v>
      </c>
      <c r="E94" s="32">
        <v>1</v>
      </c>
      <c r="F94" s="32">
        <v>1</v>
      </c>
      <c r="G94" s="32">
        <v>0</v>
      </c>
      <c r="H94" s="32">
        <v>1</v>
      </c>
      <c r="I94" s="32">
        <v>1</v>
      </c>
      <c r="J94" s="32">
        <v>1</v>
      </c>
      <c r="K94" s="32">
        <v>1</v>
      </c>
      <c r="L94" s="32">
        <v>1</v>
      </c>
      <c r="M94" s="87">
        <f t="shared" si="17"/>
        <v>8</v>
      </c>
      <c r="N94" s="88"/>
    </row>
    <row r="95" spans="1:14" x14ac:dyDescent="0.25">
      <c r="A95" s="35">
        <v>4</v>
      </c>
      <c r="B95" s="33" t="s">
        <v>3</v>
      </c>
      <c r="C95" s="32">
        <v>1</v>
      </c>
      <c r="D95" s="32">
        <v>0</v>
      </c>
      <c r="E95" s="32">
        <v>1</v>
      </c>
      <c r="F95" s="32">
        <v>1</v>
      </c>
      <c r="G95" s="32">
        <v>1</v>
      </c>
      <c r="H95" s="32">
        <v>1</v>
      </c>
      <c r="I95" s="32">
        <v>1</v>
      </c>
      <c r="J95" s="32">
        <v>0</v>
      </c>
      <c r="K95" s="32">
        <v>1</v>
      </c>
      <c r="L95" s="32">
        <v>1</v>
      </c>
      <c r="M95" s="87">
        <f t="shared" si="17"/>
        <v>8</v>
      </c>
      <c r="N95" s="88"/>
    </row>
    <row r="96" spans="1:14" x14ac:dyDescent="0.25">
      <c r="A96" s="35">
        <v>5</v>
      </c>
      <c r="B96" s="33" t="s">
        <v>8</v>
      </c>
      <c r="C96" s="32">
        <v>1</v>
      </c>
      <c r="D96" s="32">
        <v>1</v>
      </c>
      <c r="E96" s="32">
        <v>0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0</v>
      </c>
      <c r="M96" s="87">
        <f t="shared" si="17"/>
        <v>8</v>
      </c>
      <c r="N96" s="88"/>
    </row>
    <row r="97" spans="1:14" x14ac:dyDescent="0.25">
      <c r="A97" s="35">
        <v>6</v>
      </c>
      <c r="B97" s="35" t="s">
        <v>15</v>
      </c>
      <c r="C97" s="63">
        <v>0</v>
      </c>
      <c r="D97" s="63">
        <v>1</v>
      </c>
      <c r="E97" s="63">
        <v>1</v>
      </c>
      <c r="F97" s="63">
        <v>1</v>
      </c>
      <c r="G97" s="63">
        <v>1</v>
      </c>
      <c r="H97" s="63">
        <v>1</v>
      </c>
      <c r="I97" s="63">
        <v>1</v>
      </c>
      <c r="J97" s="63">
        <v>0</v>
      </c>
      <c r="K97" s="63">
        <v>1</v>
      </c>
      <c r="L97" s="63">
        <v>1</v>
      </c>
      <c r="M97" s="87">
        <f t="shared" si="17"/>
        <v>8</v>
      </c>
      <c r="N97" s="88"/>
    </row>
    <row r="98" spans="1:14" x14ac:dyDescent="0.25">
      <c r="A98" s="35">
        <v>7</v>
      </c>
      <c r="B98" s="35" t="s">
        <v>16</v>
      </c>
      <c r="C98" s="63">
        <v>1</v>
      </c>
      <c r="D98" s="63">
        <v>1</v>
      </c>
      <c r="E98" s="63">
        <v>1</v>
      </c>
      <c r="F98" s="63">
        <v>1</v>
      </c>
      <c r="G98" s="63">
        <v>0</v>
      </c>
      <c r="H98" s="63">
        <v>1</v>
      </c>
      <c r="I98" s="63">
        <v>1</v>
      </c>
      <c r="J98" s="63">
        <v>1</v>
      </c>
      <c r="K98" s="63">
        <v>1</v>
      </c>
      <c r="L98" s="63">
        <v>0</v>
      </c>
      <c r="M98" s="87">
        <f t="shared" si="17"/>
        <v>8</v>
      </c>
      <c r="N98" s="88"/>
    </row>
    <row r="99" spans="1:14" x14ac:dyDescent="0.25">
      <c r="A99" s="35">
        <v>8</v>
      </c>
      <c r="B99" s="36" t="s">
        <v>17</v>
      </c>
      <c r="C99" s="63">
        <v>1</v>
      </c>
      <c r="D99" s="63">
        <v>0</v>
      </c>
      <c r="E99" s="63">
        <v>1</v>
      </c>
      <c r="F99" s="63">
        <v>1</v>
      </c>
      <c r="G99" s="63">
        <v>1</v>
      </c>
      <c r="H99" s="63">
        <v>0</v>
      </c>
      <c r="I99" s="63">
        <v>1</v>
      </c>
      <c r="J99" s="63">
        <v>1</v>
      </c>
      <c r="K99" s="63">
        <v>1</v>
      </c>
      <c r="L99" s="63">
        <v>1</v>
      </c>
      <c r="M99" s="87">
        <f t="shared" si="17"/>
        <v>8</v>
      </c>
      <c r="N99" s="88"/>
    </row>
    <row r="100" spans="1:14" x14ac:dyDescent="0.25">
      <c r="A100" s="35">
        <v>9</v>
      </c>
      <c r="B100" s="35" t="s">
        <v>19</v>
      </c>
      <c r="C100" s="63">
        <v>1</v>
      </c>
      <c r="D100" s="63">
        <v>0</v>
      </c>
      <c r="E100" s="63">
        <v>1</v>
      </c>
      <c r="F100" s="63">
        <v>1</v>
      </c>
      <c r="G100" s="63">
        <v>1</v>
      </c>
      <c r="H100" s="63">
        <v>1</v>
      </c>
      <c r="I100" s="63">
        <v>0</v>
      </c>
      <c r="J100" s="63">
        <v>1</v>
      </c>
      <c r="K100" s="63">
        <v>1</v>
      </c>
      <c r="L100" s="63">
        <v>1</v>
      </c>
      <c r="M100" s="87">
        <f t="shared" si="17"/>
        <v>8</v>
      </c>
      <c r="N100" s="88"/>
    </row>
    <row r="101" spans="1:14" x14ac:dyDescent="0.25">
      <c r="A101" s="35">
        <v>10</v>
      </c>
      <c r="B101" s="35" t="s">
        <v>122</v>
      </c>
      <c r="C101" s="63">
        <v>1</v>
      </c>
      <c r="D101" s="63">
        <v>1</v>
      </c>
      <c r="E101" s="63">
        <v>0</v>
      </c>
      <c r="F101" s="63">
        <v>1</v>
      </c>
      <c r="G101" s="63">
        <v>1</v>
      </c>
      <c r="H101" s="63">
        <v>0</v>
      </c>
      <c r="I101" s="63">
        <v>1</v>
      </c>
      <c r="J101" s="63">
        <v>1</v>
      </c>
      <c r="K101" s="63">
        <v>1</v>
      </c>
      <c r="L101" s="63">
        <v>1</v>
      </c>
      <c r="M101" s="87">
        <f t="shared" si="17"/>
        <v>8</v>
      </c>
      <c r="N101" s="88"/>
    </row>
    <row r="102" spans="1:14" x14ac:dyDescent="0.25">
      <c r="A102" s="100" t="s">
        <v>89</v>
      </c>
      <c r="B102" s="101"/>
      <c r="C102" s="43">
        <f>SUM(C92:C101)/10</f>
        <v>0.8</v>
      </c>
      <c r="D102" s="43">
        <f t="shared" ref="D102:L102" si="18">SUM(D92:D101)/10</f>
        <v>0.7</v>
      </c>
      <c r="E102" s="43">
        <f t="shared" si="18"/>
        <v>0.8</v>
      </c>
      <c r="F102" s="43">
        <f t="shared" si="18"/>
        <v>1</v>
      </c>
      <c r="G102" s="43">
        <f t="shared" si="18"/>
        <v>0.8</v>
      </c>
      <c r="H102" s="43">
        <f t="shared" si="18"/>
        <v>0.8</v>
      </c>
      <c r="I102" s="43">
        <f t="shared" si="18"/>
        <v>0.8</v>
      </c>
      <c r="J102" s="43">
        <f t="shared" si="18"/>
        <v>0.7</v>
      </c>
      <c r="K102" s="43">
        <f t="shared" si="18"/>
        <v>1</v>
      </c>
      <c r="L102" s="43">
        <f t="shared" si="18"/>
        <v>0.8</v>
      </c>
      <c r="M102" s="100">
        <f>SUM(M92:N101)</f>
        <v>82</v>
      </c>
      <c r="N102" s="101"/>
    </row>
    <row r="103" spans="1:14" x14ac:dyDescent="0.25">
      <c r="A103" s="35">
        <v>11</v>
      </c>
      <c r="B103" s="33" t="s">
        <v>4</v>
      </c>
      <c r="C103" s="32">
        <v>1</v>
      </c>
      <c r="D103" s="32">
        <v>1</v>
      </c>
      <c r="E103" s="32">
        <v>1</v>
      </c>
      <c r="F103" s="32">
        <v>1</v>
      </c>
      <c r="G103" s="32">
        <v>1</v>
      </c>
      <c r="H103" s="32">
        <v>0</v>
      </c>
      <c r="I103" s="32">
        <v>1</v>
      </c>
      <c r="J103" s="32">
        <v>1</v>
      </c>
      <c r="K103" s="32">
        <v>0</v>
      </c>
      <c r="L103" s="32">
        <v>0</v>
      </c>
      <c r="M103" s="87">
        <f t="shared" ref="M103:M109" si="19">SUM(C103:L103)</f>
        <v>7</v>
      </c>
      <c r="N103" s="88"/>
    </row>
    <row r="104" spans="1:14" x14ac:dyDescent="0.25">
      <c r="A104" s="35">
        <v>12</v>
      </c>
      <c r="B104" s="33" t="s">
        <v>5</v>
      </c>
      <c r="C104" s="32">
        <v>1</v>
      </c>
      <c r="D104" s="32">
        <v>1</v>
      </c>
      <c r="E104" s="32">
        <v>0</v>
      </c>
      <c r="F104" s="32">
        <v>0</v>
      </c>
      <c r="G104" s="32">
        <v>1</v>
      </c>
      <c r="H104" s="32">
        <v>1</v>
      </c>
      <c r="I104" s="32">
        <v>0</v>
      </c>
      <c r="J104" s="32">
        <v>1</v>
      </c>
      <c r="K104" s="32">
        <v>1</v>
      </c>
      <c r="L104" s="32">
        <v>1</v>
      </c>
      <c r="M104" s="87">
        <f t="shared" si="19"/>
        <v>7</v>
      </c>
      <c r="N104" s="88"/>
    </row>
    <row r="105" spans="1:14" x14ac:dyDescent="0.25">
      <c r="A105" s="35">
        <v>13</v>
      </c>
      <c r="B105" s="33" t="s">
        <v>6</v>
      </c>
      <c r="C105" s="32">
        <v>1</v>
      </c>
      <c r="D105" s="32">
        <v>1</v>
      </c>
      <c r="E105" s="32">
        <v>1</v>
      </c>
      <c r="F105" s="32">
        <v>1</v>
      </c>
      <c r="G105" s="32">
        <v>1</v>
      </c>
      <c r="H105" s="32">
        <v>1</v>
      </c>
      <c r="I105" s="32">
        <v>1</v>
      </c>
      <c r="J105" s="32">
        <v>0</v>
      </c>
      <c r="K105" s="32">
        <v>0</v>
      </c>
      <c r="L105" s="32">
        <v>0</v>
      </c>
      <c r="M105" s="87">
        <f t="shared" si="19"/>
        <v>7</v>
      </c>
      <c r="N105" s="88"/>
    </row>
    <row r="106" spans="1:14" x14ac:dyDescent="0.25">
      <c r="A106" s="35">
        <v>14</v>
      </c>
      <c r="B106" s="33" t="s">
        <v>7</v>
      </c>
      <c r="C106" s="32">
        <v>0</v>
      </c>
      <c r="D106" s="32">
        <v>0</v>
      </c>
      <c r="E106" s="32">
        <v>1</v>
      </c>
      <c r="F106" s="32">
        <v>1</v>
      </c>
      <c r="G106" s="32">
        <v>0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87">
        <f t="shared" si="19"/>
        <v>7</v>
      </c>
      <c r="N106" s="88"/>
    </row>
    <row r="107" spans="1:14" x14ac:dyDescent="0.25">
      <c r="A107" s="35">
        <v>15</v>
      </c>
      <c r="B107" s="35" t="s">
        <v>123</v>
      </c>
      <c r="C107" s="63">
        <v>1</v>
      </c>
      <c r="D107" s="63">
        <v>1</v>
      </c>
      <c r="E107" s="63">
        <v>1</v>
      </c>
      <c r="F107" s="63">
        <v>0</v>
      </c>
      <c r="G107" s="63">
        <v>1</v>
      </c>
      <c r="H107" s="63">
        <v>0</v>
      </c>
      <c r="I107" s="63">
        <v>1</v>
      </c>
      <c r="J107" s="63">
        <v>1</v>
      </c>
      <c r="K107" s="63">
        <v>0</v>
      </c>
      <c r="L107" s="63">
        <v>1</v>
      </c>
      <c r="M107" s="87">
        <f t="shared" si="19"/>
        <v>7</v>
      </c>
      <c r="N107" s="88"/>
    </row>
    <row r="108" spans="1:14" x14ac:dyDescent="0.25">
      <c r="A108" s="35">
        <v>16</v>
      </c>
      <c r="B108" s="33" t="s">
        <v>124</v>
      </c>
      <c r="C108" s="32">
        <v>1</v>
      </c>
      <c r="D108" s="32">
        <v>1</v>
      </c>
      <c r="E108" s="32">
        <v>1</v>
      </c>
      <c r="F108" s="42">
        <v>0</v>
      </c>
      <c r="G108" s="32">
        <v>1</v>
      </c>
      <c r="H108" s="32">
        <v>0</v>
      </c>
      <c r="I108" s="32">
        <v>1</v>
      </c>
      <c r="J108" s="32">
        <v>0</v>
      </c>
      <c r="K108" s="32">
        <v>0</v>
      </c>
      <c r="L108" s="32">
        <v>1</v>
      </c>
      <c r="M108" s="87">
        <f t="shared" si="19"/>
        <v>6</v>
      </c>
      <c r="N108" s="88"/>
    </row>
    <row r="109" spans="1:14" x14ac:dyDescent="0.25">
      <c r="A109" s="35">
        <v>17</v>
      </c>
      <c r="B109" s="33" t="s">
        <v>9</v>
      </c>
      <c r="C109" s="32">
        <v>1</v>
      </c>
      <c r="D109" s="32">
        <v>1</v>
      </c>
      <c r="E109" s="32">
        <v>0</v>
      </c>
      <c r="F109" s="32">
        <v>1</v>
      </c>
      <c r="G109" s="32">
        <v>0</v>
      </c>
      <c r="H109" s="32">
        <v>1</v>
      </c>
      <c r="I109" s="32">
        <v>1</v>
      </c>
      <c r="J109" s="32">
        <v>0</v>
      </c>
      <c r="K109" s="32">
        <v>1</v>
      </c>
      <c r="L109" s="32">
        <v>0</v>
      </c>
      <c r="M109" s="87">
        <f t="shared" si="19"/>
        <v>6</v>
      </c>
      <c r="N109" s="88"/>
    </row>
    <row r="110" spans="1:14" x14ac:dyDescent="0.25">
      <c r="A110" s="35">
        <v>18</v>
      </c>
      <c r="B110" s="30" t="s">
        <v>1</v>
      </c>
      <c r="C110" s="29">
        <v>1</v>
      </c>
      <c r="D110" s="29">
        <v>1</v>
      </c>
      <c r="E110" s="29">
        <v>0</v>
      </c>
      <c r="F110" s="29">
        <v>0</v>
      </c>
      <c r="G110" s="29">
        <v>1</v>
      </c>
      <c r="H110" s="29">
        <v>0</v>
      </c>
      <c r="I110" s="29">
        <v>1</v>
      </c>
      <c r="J110" s="29">
        <v>0</v>
      </c>
      <c r="K110" s="29">
        <v>0</v>
      </c>
      <c r="L110" s="29">
        <v>0</v>
      </c>
      <c r="M110" s="87">
        <f>SUM(C110:L110)</f>
        <v>4</v>
      </c>
      <c r="N110" s="88"/>
    </row>
    <row r="111" spans="1:14" x14ac:dyDescent="0.25">
      <c r="A111" s="35">
        <v>19</v>
      </c>
      <c r="B111" s="35" t="s">
        <v>121</v>
      </c>
      <c r="C111" s="63">
        <v>0</v>
      </c>
      <c r="D111" s="63">
        <v>1</v>
      </c>
      <c r="E111" s="63">
        <v>0</v>
      </c>
      <c r="F111" s="63">
        <v>1</v>
      </c>
      <c r="G111" s="63">
        <v>1</v>
      </c>
      <c r="H111" s="63">
        <v>0</v>
      </c>
      <c r="I111" s="63">
        <v>0</v>
      </c>
      <c r="J111" s="63">
        <v>1</v>
      </c>
      <c r="K111" s="63">
        <v>0</v>
      </c>
      <c r="L111" s="63">
        <v>0</v>
      </c>
      <c r="M111" s="87">
        <f t="shared" ref="M111:M112" si="20">SUM(C111:L111)</f>
        <v>4</v>
      </c>
      <c r="N111" s="88"/>
    </row>
    <row r="112" spans="1:14" x14ac:dyDescent="0.25">
      <c r="A112" s="35">
        <v>20</v>
      </c>
      <c r="B112" s="35" t="s">
        <v>18</v>
      </c>
      <c r="C112" s="63">
        <v>0</v>
      </c>
      <c r="D112" s="63">
        <v>1</v>
      </c>
      <c r="E112" s="63">
        <v>1</v>
      </c>
      <c r="F112" s="63">
        <v>0</v>
      </c>
      <c r="G112" s="63">
        <v>0</v>
      </c>
      <c r="H112" s="63">
        <v>1</v>
      </c>
      <c r="I112" s="63">
        <v>0</v>
      </c>
      <c r="J112" s="63">
        <v>0</v>
      </c>
      <c r="K112" s="63">
        <v>1</v>
      </c>
      <c r="L112" s="63">
        <v>0</v>
      </c>
      <c r="M112" s="87">
        <f t="shared" si="20"/>
        <v>4</v>
      </c>
      <c r="N112" s="88"/>
    </row>
    <row r="113" spans="1:15" x14ac:dyDescent="0.25">
      <c r="A113" s="102" t="s">
        <v>90</v>
      </c>
      <c r="B113" s="102"/>
      <c r="C113" s="43">
        <f>SUM(C103:C112)/10</f>
        <v>0.7</v>
      </c>
      <c r="D113" s="43">
        <f t="shared" ref="D113:L113" si="21">SUM(D103:D112)/10</f>
        <v>0.9</v>
      </c>
      <c r="E113" s="43">
        <f t="shared" si="21"/>
        <v>0.6</v>
      </c>
      <c r="F113" s="43">
        <f t="shared" si="21"/>
        <v>0.5</v>
      </c>
      <c r="G113" s="43">
        <f t="shared" si="21"/>
        <v>0.7</v>
      </c>
      <c r="H113" s="43">
        <f t="shared" si="21"/>
        <v>0.5</v>
      </c>
      <c r="I113" s="43">
        <f t="shared" si="21"/>
        <v>0.7</v>
      </c>
      <c r="J113" s="43">
        <f t="shared" si="21"/>
        <v>0.5</v>
      </c>
      <c r="K113" s="43">
        <f t="shared" si="21"/>
        <v>0.4</v>
      </c>
      <c r="L113" s="43">
        <f t="shared" si="21"/>
        <v>0.4</v>
      </c>
      <c r="M113" s="100">
        <f>SUM(M103:N112)</f>
        <v>59</v>
      </c>
      <c r="N113" s="101"/>
    </row>
    <row r="114" spans="1:15" x14ac:dyDescent="0.25">
      <c r="A114" s="84" t="s">
        <v>91</v>
      </c>
      <c r="B114" s="84"/>
      <c r="C114" s="67">
        <f t="shared" ref="C114:L114" si="22">C102-C113</f>
        <v>0.10000000000000009</v>
      </c>
      <c r="D114" s="67">
        <f t="shared" si="22"/>
        <v>-0.20000000000000007</v>
      </c>
      <c r="E114" s="67">
        <f t="shared" si="22"/>
        <v>0.20000000000000007</v>
      </c>
      <c r="F114" s="67">
        <f t="shared" si="22"/>
        <v>0.5</v>
      </c>
      <c r="G114" s="67">
        <f t="shared" si="22"/>
        <v>0.10000000000000009</v>
      </c>
      <c r="H114" s="67">
        <f t="shared" si="22"/>
        <v>0.30000000000000004</v>
      </c>
      <c r="I114" s="67">
        <f t="shared" si="22"/>
        <v>0.10000000000000009</v>
      </c>
      <c r="J114" s="67">
        <f t="shared" si="22"/>
        <v>0.19999999999999996</v>
      </c>
      <c r="K114" s="67">
        <f t="shared" si="22"/>
        <v>0.6</v>
      </c>
      <c r="L114" s="67">
        <f t="shared" si="22"/>
        <v>0.4</v>
      </c>
      <c r="M114" s="95"/>
      <c r="N114" s="96"/>
    </row>
    <row r="115" spans="1:15" ht="33" customHeight="1" x14ac:dyDescent="0.25">
      <c r="A115" s="87" t="s">
        <v>92</v>
      </c>
      <c r="B115" s="88"/>
      <c r="C115" s="64" t="s">
        <v>93</v>
      </c>
      <c r="D115" s="64" t="s">
        <v>93</v>
      </c>
      <c r="E115" s="63" t="s">
        <v>94</v>
      </c>
      <c r="F115" s="64" t="s">
        <v>95</v>
      </c>
      <c r="G115" s="64" t="s">
        <v>93</v>
      </c>
      <c r="H115" s="63" t="s">
        <v>96</v>
      </c>
      <c r="I115" s="64" t="s">
        <v>93</v>
      </c>
      <c r="J115" s="63" t="s">
        <v>94</v>
      </c>
      <c r="K115" s="64" t="s">
        <v>95</v>
      </c>
      <c r="L115" s="64" t="s">
        <v>95</v>
      </c>
      <c r="M115" s="95"/>
      <c r="N115" s="96"/>
    </row>
    <row r="116" spans="1:15" ht="37.5" customHeight="1" x14ac:dyDescent="0.25">
      <c r="A116" s="87" t="s">
        <v>84</v>
      </c>
      <c r="B116" s="88"/>
      <c r="C116" s="97" t="s">
        <v>97</v>
      </c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9"/>
    </row>
    <row r="117" spans="1:15" s="28" customFormat="1" ht="27" customHeight="1" x14ac:dyDescent="0.25">
      <c r="A117" s="71"/>
      <c r="B117" s="59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82"/>
    </row>
    <row r="118" spans="1:15" s="28" customFormat="1" ht="0.75" hidden="1" customHeight="1" x14ac:dyDescent="0.25">
      <c r="A118" s="71"/>
      <c r="B118" s="72"/>
      <c r="C118" s="7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5"/>
    </row>
    <row r="119" spans="1:15" x14ac:dyDescent="0.25">
      <c r="A119" s="85" t="s">
        <v>99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</row>
    <row r="120" spans="1:15" x14ac:dyDescent="0.25">
      <c r="A120" s="86" t="s">
        <v>10</v>
      </c>
      <c r="B120" s="89" t="s">
        <v>75</v>
      </c>
      <c r="C120" s="84" t="s">
        <v>74</v>
      </c>
      <c r="D120" s="84"/>
      <c r="E120" s="84"/>
      <c r="F120" s="84"/>
      <c r="G120" s="84"/>
      <c r="H120" s="84"/>
      <c r="I120" s="84"/>
      <c r="J120" s="84"/>
      <c r="K120" s="84"/>
      <c r="L120" s="84"/>
      <c r="M120" s="91" t="s">
        <v>76</v>
      </c>
      <c r="N120" s="92"/>
    </row>
    <row r="121" spans="1:15" x14ac:dyDescent="0.25">
      <c r="A121" s="86"/>
      <c r="B121" s="90"/>
      <c r="C121" s="35">
        <v>1</v>
      </c>
      <c r="D121" s="35">
        <v>2</v>
      </c>
      <c r="E121" s="35">
        <v>3</v>
      </c>
      <c r="F121" s="35">
        <v>4</v>
      </c>
      <c r="G121" s="35">
        <v>5</v>
      </c>
      <c r="H121" s="35">
        <v>6</v>
      </c>
      <c r="I121" s="35">
        <v>7</v>
      </c>
      <c r="J121" s="35">
        <v>8</v>
      </c>
      <c r="K121" s="35">
        <v>9</v>
      </c>
      <c r="L121" s="35">
        <v>10</v>
      </c>
      <c r="M121" s="93"/>
      <c r="N121" s="94"/>
    </row>
    <row r="122" spans="1:15" x14ac:dyDescent="0.25">
      <c r="A122" s="63">
        <v>1</v>
      </c>
      <c r="B122" s="35" t="s">
        <v>13</v>
      </c>
      <c r="C122" s="63">
        <v>1</v>
      </c>
      <c r="D122" s="63">
        <v>1</v>
      </c>
      <c r="E122" s="63">
        <v>1</v>
      </c>
      <c r="F122" s="63">
        <v>1</v>
      </c>
      <c r="G122" s="63">
        <v>1</v>
      </c>
      <c r="H122" s="63">
        <v>1</v>
      </c>
      <c r="I122" s="63">
        <v>1</v>
      </c>
      <c r="J122" s="63">
        <v>0</v>
      </c>
      <c r="K122" s="63">
        <v>1</v>
      </c>
      <c r="L122" s="63">
        <v>1</v>
      </c>
      <c r="M122" s="87">
        <f>SUM(C122:L122)</f>
        <v>9</v>
      </c>
      <c r="N122" s="88"/>
    </row>
    <row r="123" spans="1:15" x14ac:dyDescent="0.25">
      <c r="A123" s="63">
        <v>2</v>
      </c>
      <c r="B123" s="35" t="s">
        <v>14</v>
      </c>
      <c r="C123" s="63">
        <v>1</v>
      </c>
      <c r="D123" s="63">
        <v>1</v>
      </c>
      <c r="E123" s="63">
        <v>1</v>
      </c>
      <c r="F123" s="63">
        <v>1</v>
      </c>
      <c r="G123" s="63">
        <v>1</v>
      </c>
      <c r="H123" s="63">
        <v>1</v>
      </c>
      <c r="I123" s="63">
        <v>0</v>
      </c>
      <c r="J123" s="63">
        <v>1</v>
      </c>
      <c r="K123" s="63">
        <v>1</v>
      </c>
      <c r="L123" s="63">
        <v>1</v>
      </c>
      <c r="M123" s="87">
        <f t="shared" ref="M123:M138" si="23">SUM(C123:L123)</f>
        <v>9</v>
      </c>
      <c r="N123" s="88"/>
    </row>
    <row r="124" spans="1:15" x14ac:dyDescent="0.25">
      <c r="A124" s="63">
        <v>3</v>
      </c>
      <c r="B124" s="33" t="s">
        <v>125</v>
      </c>
      <c r="C124" s="32">
        <v>0</v>
      </c>
      <c r="D124" s="32">
        <v>1</v>
      </c>
      <c r="E124" s="32">
        <v>1</v>
      </c>
      <c r="F124" s="32">
        <v>1</v>
      </c>
      <c r="G124" s="32">
        <v>0</v>
      </c>
      <c r="H124" s="32">
        <v>1</v>
      </c>
      <c r="I124" s="32">
        <v>1</v>
      </c>
      <c r="J124" s="32">
        <v>1</v>
      </c>
      <c r="K124" s="32">
        <v>1</v>
      </c>
      <c r="L124" s="32">
        <v>1</v>
      </c>
      <c r="M124" s="87">
        <f t="shared" si="23"/>
        <v>8</v>
      </c>
      <c r="N124" s="88"/>
    </row>
    <row r="125" spans="1:15" x14ac:dyDescent="0.25">
      <c r="A125" s="63">
        <v>4</v>
      </c>
      <c r="B125" s="33" t="s">
        <v>3</v>
      </c>
      <c r="C125" s="32">
        <v>1</v>
      </c>
      <c r="D125" s="32">
        <v>0</v>
      </c>
      <c r="E125" s="32">
        <v>1</v>
      </c>
      <c r="F125" s="32">
        <v>1</v>
      </c>
      <c r="G125" s="32">
        <v>1</v>
      </c>
      <c r="H125" s="32">
        <v>1</v>
      </c>
      <c r="I125" s="32">
        <v>1</v>
      </c>
      <c r="J125" s="32">
        <v>0</v>
      </c>
      <c r="K125" s="32">
        <v>1</v>
      </c>
      <c r="L125" s="32">
        <v>1</v>
      </c>
      <c r="M125" s="87">
        <f t="shared" si="23"/>
        <v>8</v>
      </c>
      <c r="N125" s="88"/>
    </row>
    <row r="126" spans="1:15" x14ac:dyDescent="0.25">
      <c r="A126" s="63">
        <v>5</v>
      </c>
      <c r="B126" s="33" t="s">
        <v>8</v>
      </c>
      <c r="C126" s="32">
        <v>1</v>
      </c>
      <c r="D126" s="32">
        <v>1</v>
      </c>
      <c r="E126" s="32">
        <v>0</v>
      </c>
      <c r="F126" s="32">
        <v>1</v>
      </c>
      <c r="G126" s="32">
        <v>1</v>
      </c>
      <c r="H126" s="32">
        <v>1</v>
      </c>
      <c r="I126" s="32">
        <v>1</v>
      </c>
      <c r="J126" s="32">
        <v>1</v>
      </c>
      <c r="K126" s="32">
        <v>1</v>
      </c>
      <c r="L126" s="32">
        <v>0</v>
      </c>
      <c r="M126" s="87">
        <f t="shared" si="23"/>
        <v>8</v>
      </c>
      <c r="N126" s="88"/>
    </row>
    <row r="127" spans="1:15" x14ac:dyDescent="0.25">
      <c r="A127" s="63">
        <v>6</v>
      </c>
      <c r="B127" s="35" t="s">
        <v>15</v>
      </c>
      <c r="C127" s="63">
        <v>0</v>
      </c>
      <c r="D127" s="63">
        <v>1</v>
      </c>
      <c r="E127" s="63">
        <v>1</v>
      </c>
      <c r="F127" s="63">
        <v>1</v>
      </c>
      <c r="G127" s="63">
        <v>1</v>
      </c>
      <c r="H127" s="63">
        <v>1</v>
      </c>
      <c r="I127" s="63">
        <v>1</v>
      </c>
      <c r="J127" s="63">
        <v>0</v>
      </c>
      <c r="K127" s="63">
        <v>1</v>
      </c>
      <c r="L127" s="63">
        <v>1</v>
      </c>
      <c r="M127" s="87">
        <f t="shared" si="23"/>
        <v>8</v>
      </c>
      <c r="N127" s="88"/>
    </row>
    <row r="128" spans="1:15" x14ac:dyDescent="0.25">
      <c r="A128" s="63">
        <v>7</v>
      </c>
      <c r="B128" s="35" t="s">
        <v>16</v>
      </c>
      <c r="C128" s="63">
        <v>1</v>
      </c>
      <c r="D128" s="63">
        <v>1</v>
      </c>
      <c r="E128" s="63">
        <v>1</v>
      </c>
      <c r="F128" s="63">
        <v>1</v>
      </c>
      <c r="G128" s="63">
        <v>0</v>
      </c>
      <c r="H128" s="63">
        <v>1</v>
      </c>
      <c r="I128" s="63">
        <v>1</v>
      </c>
      <c r="J128" s="63">
        <v>1</v>
      </c>
      <c r="K128" s="63">
        <v>1</v>
      </c>
      <c r="L128" s="63">
        <v>0</v>
      </c>
      <c r="M128" s="87">
        <f t="shared" si="23"/>
        <v>8</v>
      </c>
      <c r="N128" s="88"/>
    </row>
    <row r="129" spans="1:14" x14ac:dyDescent="0.25">
      <c r="A129" s="63">
        <v>8</v>
      </c>
      <c r="B129" s="36" t="s">
        <v>17</v>
      </c>
      <c r="C129" s="63">
        <v>1</v>
      </c>
      <c r="D129" s="63">
        <v>0</v>
      </c>
      <c r="E129" s="63">
        <v>1</v>
      </c>
      <c r="F129" s="63">
        <v>1</v>
      </c>
      <c r="G129" s="63">
        <v>1</v>
      </c>
      <c r="H129" s="63">
        <v>0</v>
      </c>
      <c r="I129" s="63">
        <v>1</v>
      </c>
      <c r="J129" s="63">
        <v>1</v>
      </c>
      <c r="K129" s="63">
        <v>1</v>
      </c>
      <c r="L129" s="63">
        <v>1</v>
      </c>
      <c r="M129" s="87">
        <f t="shared" si="23"/>
        <v>8</v>
      </c>
      <c r="N129" s="88"/>
    </row>
    <row r="130" spans="1:14" x14ac:dyDescent="0.25">
      <c r="A130" s="63">
        <v>9</v>
      </c>
      <c r="B130" s="35" t="s">
        <v>19</v>
      </c>
      <c r="C130" s="63">
        <v>1</v>
      </c>
      <c r="D130" s="63">
        <v>0</v>
      </c>
      <c r="E130" s="63">
        <v>1</v>
      </c>
      <c r="F130" s="63">
        <v>1</v>
      </c>
      <c r="G130" s="63">
        <v>1</v>
      </c>
      <c r="H130" s="63">
        <v>1</v>
      </c>
      <c r="I130" s="63">
        <v>0</v>
      </c>
      <c r="J130" s="63">
        <v>1</v>
      </c>
      <c r="K130" s="63">
        <v>1</v>
      </c>
      <c r="L130" s="63">
        <v>1</v>
      </c>
      <c r="M130" s="87">
        <f t="shared" si="23"/>
        <v>8</v>
      </c>
      <c r="N130" s="88"/>
    </row>
    <row r="131" spans="1:14" x14ac:dyDescent="0.25">
      <c r="A131" s="63">
        <v>10</v>
      </c>
      <c r="B131" s="35" t="s">
        <v>122</v>
      </c>
      <c r="C131" s="63">
        <v>1</v>
      </c>
      <c r="D131" s="63">
        <v>1</v>
      </c>
      <c r="E131" s="63">
        <v>0</v>
      </c>
      <c r="F131" s="63">
        <v>1</v>
      </c>
      <c r="G131" s="63">
        <v>1</v>
      </c>
      <c r="H131" s="63">
        <v>0</v>
      </c>
      <c r="I131" s="63">
        <v>1</v>
      </c>
      <c r="J131" s="63">
        <v>1</v>
      </c>
      <c r="K131" s="63">
        <v>1</v>
      </c>
      <c r="L131" s="63">
        <v>1</v>
      </c>
      <c r="M131" s="87">
        <f t="shared" si="23"/>
        <v>8</v>
      </c>
      <c r="N131" s="88"/>
    </row>
    <row r="132" spans="1:14" x14ac:dyDescent="0.25">
      <c r="A132" s="63">
        <v>11</v>
      </c>
      <c r="B132" s="33" t="s">
        <v>4</v>
      </c>
      <c r="C132" s="32">
        <v>1</v>
      </c>
      <c r="D132" s="32">
        <v>1</v>
      </c>
      <c r="E132" s="32">
        <v>1</v>
      </c>
      <c r="F132" s="32">
        <v>1</v>
      </c>
      <c r="G132" s="32">
        <v>1</v>
      </c>
      <c r="H132" s="32">
        <v>0</v>
      </c>
      <c r="I132" s="32">
        <v>1</v>
      </c>
      <c r="J132" s="32">
        <v>1</v>
      </c>
      <c r="K132" s="32">
        <v>0</v>
      </c>
      <c r="L132" s="32">
        <v>0</v>
      </c>
      <c r="M132" s="87">
        <f t="shared" si="23"/>
        <v>7</v>
      </c>
      <c r="N132" s="88"/>
    </row>
    <row r="133" spans="1:14" x14ac:dyDescent="0.25">
      <c r="A133" s="63">
        <v>12</v>
      </c>
      <c r="B133" s="33" t="s">
        <v>5</v>
      </c>
      <c r="C133" s="32">
        <v>1</v>
      </c>
      <c r="D133" s="32">
        <v>1</v>
      </c>
      <c r="E133" s="32">
        <v>0</v>
      </c>
      <c r="F133" s="32">
        <v>0</v>
      </c>
      <c r="G133" s="32">
        <v>1</v>
      </c>
      <c r="H133" s="32">
        <v>1</v>
      </c>
      <c r="I133" s="32">
        <v>0</v>
      </c>
      <c r="J133" s="32">
        <v>1</v>
      </c>
      <c r="K133" s="32">
        <v>1</v>
      </c>
      <c r="L133" s="32">
        <v>1</v>
      </c>
      <c r="M133" s="87">
        <f t="shared" si="23"/>
        <v>7</v>
      </c>
      <c r="N133" s="88"/>
    </row>
    <row r="134" spans="1:14" x14ac:dyDescent="0.25">
      <c r="A134" s="63">
        <v>13</v>
      </c>
      <c r="B134" s="33" t="s">
        <v>6</v>
      </c>
      <c r="C134" s="32">
        <v>1</v>
      </c>
      <c r="D134" s="32">
        <v>1</v>
      </c>
      <c r="E134" s="32">
        <v>1</v>
      </c>
      <c r="F134" s="32">
        <v>1</v>
      </c>
      <c r="G134" s="32">
        <v>1</v>
      </c>
      <c r="H134" s="32">
        <v>1</v>
      </c>
      <c r="I134" s="32">
        <v>1</v>
      </c>
      <c r="J134" s="32">
        <v>0</v>
      </c>
      <c r="K134" s="32">
        <v>0</v>
      </c>
      <c r="L134" s="32">
        <v>0</v>
      </c>
      <c r="M134" s="87">
        <f t="shared" si="23"/>
        <v>7</v>
      </c>
      <c r="N134" s="88"/>
    </row>
    <row r="135" spans="1:14" x14ac:dyDescent="0.25">
      <c r="A135" s="63">
        <v>14</v>
      </c>
      <c r="B135" s="33" t="s">
        <v>7</v>
      </c>
      <c r="C135" s="32">
        <v>0</v>
      </c>
      <c r="D135" s="32">
        <v>0</v>
      </c>
      <c r="E135" s="32">
        <v>1</v>
      </c>
      <c r="F135" s="32">
        <v>1</v>
      </c>
      <c r="G135" s="32">
        <v>0</v>
      </c>
      <c r="H135" s="32">
        <v>1</v>
      </c>
      <c r="I135" s="32">
        <v>1</v>
      </c>
      <c r="J135" s="32">
        <v>1</v>
      </c>
      <c r="K135" s="32">
        <v>1</v>
      </c>
      <c r="L135" s="32">
        <v>1</v>
      </c>
      <c r="M135" s="87">
        <f t="shared" si="23"/>
        <v>7</v>
      </c>
      <c r="N135" s="88"/>
    </row>
    <row r="136" spans="1:14" x14ac:dyDescent="0.25">
      <c r="A136" s="63">
        <v>15</v>
      </c>
      <c r="B136" s="35" t="s">
        <v>123</v>
      </c>
      <c r="C136" s="63">
        <v>1</v>
      </c>
      <c r="D136" s="63">
        <v>1</v>
      </c>
      <c r="E136" s="63">
        <v>1</v>
      </c>
      <c r="F136" s="63">
        <v>0</v>
      </c>
      <c r="G136" s="63">
        <v>1</v>
      </c>
      <c r="H136" s="63">
        <v>0</v>
      </c>
      <c r="I136" s="63">
        <v>1</v>
      </c>
      <c r="J136" s="63">
        <v>1</v>
      </c>
      <c r="K136" s="63">
        <v>0</v>
      </c>
      <c r="L136" s="63">
        <v>1</v>
      </c>
      <c r="M136" s="87">
        <f t="shared" si="23"/>
        <v>7</v>
      </c>
      <c r="N136" s="88"/>
    </row>
    <row r="137" spans="1:14" x14ac:dyDescent="0.25">
      <c r="A137" s="63">
        <v>16</v>
      </c>
      <c r="B137" s="33" t="s">
        <v>124</v>
      </c>
      <c r="C137" s="32">
        <v>1</v>
      </c>
      <c r="D137" s="32">
        <v>1</v>
      </c>
      <c r="E137" s="32">
        <v>1</v>
      </c>
      <c r="F137" s="42">
        <v>0</v>
      </c>
      <c r="G137" s="32">
        <v>1</v>
      </c>
      <c r="H137" s="32">
        <v>0</v>
      </c>
      <c r="I137" s="32">
        <v>1</v>
      </c>
      <c r="J137" s="32">
        <v>0</v>
      </c>
      <c r="K137" s="32">
        <v>0</v>
      </c>
      <c r="L137" s="32">
        <v>1</v>
      </c>
      <c r="M137" s="87">
        <f t="shared" si="23"/>
        <v>6</v>
      </c>
      <c r="N137" s="88"/>
    </row>
    <row r="138" spans="1:14" x14ac:dyDescent="0.25">
      <c r="A138" s="63">
        <v>17</v>
      </c>
      <c r="B138" s="33" t="s">
        <v>9</v>
      </c>
      <c r="C138" s="32">
        <v>1</v>
      </c>
      <c r="D138" s="32">
        <v>1</v>
      </c>
      <c r="E138" s="32">
        <v>0</v>
      </c>
      <c r="F138" s="32">
        <v>1</v>
      </c>
      <c r="G138" s="32">
        <v>0</v>
      </c>
      <c r="H138" s="32">
        <v>1</v>
      </c>
      <c r="I138" s="32">
        <v>1</v>
      </c>
      <c r="J138" s="32">
        <v>0</v>
      </c>
      <c r="K138" s="32">
        <v>1</v>
      </c>
      <c r="L138" s="32">
        <v>0</v>
      </c>
      <c r="M138" s="87">
        <f t="shared" si="23"/>
        <v>6</v>
      </c>
      <c r="N138" s="88"/>
    </row>
    <row r="139" spans="1:14" x14ac:dyDescent="0.25">
      <c r="A139" s="63">
        <v>18</v>
      </c>
      <c r="B139" s="30" t="s">
        <v>1</v>
      </c>
      <c r="C139" s="29">
        <v>1</v>
      </c>
      <c r="D139" s="29">
        <v>1</v>
      </c>
      <c r="E139" s="29">
        <v>0</v>
      </c>
      <c r="F139" s="29">
        <v>0</v>
      </c>
      <c r="G139" s="29">
        <v>1</v>
      </c>
      <c r="H139" s="29">
        <v>0</v>
      </c>
      <c r="I139" s="29">
        <v>1</v>
      </c>
      <c r="J139" s="29">
        <v>0</v>
      </c>
      <c r="K139" s="29">
        <v>0</v>
      </c>
      <c r="L139" s="29">
        <v>0</v>
      </c>
      <c r="M139" s="87">
        <f>SUM(C139:L139)</f>
        <v>4</v>
      </c>
      <c r="N139" s="88"/>
    </row>
    <row r="140" spans="1:14" x14ac:dyDescent="0.25">
      <c r="A140" s="63">
        <v>19</v>
      </c>
      <c r="B140" s="35" t="s">
        <v>121</v>
      </c>
      <c r="C140" s="63">
        <v>0</v>
      </c>
      <c r="D140" s="63">
        <v>1</v>
      </c>
      <c r="E140" s="63">
        <v>0</v>
      </c>
      <c r="F140" s="63">
        <v>1</v>
      </c>
      <c r="G140" s="63">
        <v>1</v>
      </c>
      <c r="H140" s="63">
        <v>0</v>
      </c>
      <c r="I140" s="63">
        <v>0</v>
      </c>
      <c r="J140" s="63">
        <v>1</v>
      </c>
      <c r="K140" s="63">
        <v>0</v>
      </c>
      <c r="L140" s="63">
        <v>0</v>
      </c>
      <c r="M140" s="87">
        <f t="shared" ref="M140:M141" si="24">SUM(C140:L140)</f>
        <v>4</v>
      </c>
      <c r="N140" s="88"/>
    </row>
    <row r="141" spans="1:14" x14ac:dyDescent="0.25">
      <c r="A141" s="63">
        <v>20</v>
      </c>
      <c r="B141" s="35" t="s">
        <v>18</v>
      </c>
      <c r="C141" s="63">
        <v>0</v>
      </c>
      <c r="D141" s="63">
        <v>1</v>
      </c>
      <c r="E141" s="63">
        <v>1</v>
      </c>
      <c r="F141" s="63">
        <v>0</v>
      </c>
      <c r="G141" s="63">
        <v>0</v>
      </c>
      <c r="H141" s="63">
        <v>1</v>
      </c>
      <c r="I141" s="63">
        <v>0</v>
      </c>
      <c r="J141" s="63">
        <v>0</v>
      </c>
      <c r="K141" s="63">
        <v>1</v>
      </c>
      <c r="L141" s="63">
        <v>0</v>
      </c>
      <c r="M141" s="87">
        <f t="shared" si="24"/>
        <v>4</v>
      </c>
      <c r="N141" s="88"/>
    </row>
    <row r="142" spans="1:14" x14ac:dyDescent="0.25">
      <c r="A142" s="84" t="s">
        <v>77</v>
      </c>
      <c r="B142" s="84"/>
      <c r="C142" s="35">
        <f>SUM(C122:C141)</f>
        <v>15</v>
      </c>
      <c r="D142" s="35">
        <f t="shared" ref="D142" si="25">SUM(D122:D141)</f>
        <v>16</v>
      </c>
      <c r="E142" s="35">
        <f t="shared" ref="E142" si="26">SUM(E122:E141)</f>
        <v>14</v>
      </c>
      <c r="F142" s="35">
        <f t="shared" ref="F142" si="27">SUM(F122:F141)</f>
        <v>15</v>
      </c>
      <c r="G142" s="35">
        <f t="shared" ref="G142" si="28">SUM(G122:G141)</f>
        <v>15</v>
      </c>
      <c r="H142" s="35">
        <f t="shared" ref="H142" si="29">SUM(H122:H141)</f>
        <v>13</v>
      </c>
      <c r="I142" s="35">
        <f t="shared" ref="I142" si="30">SUM(I122:I141)</f>
        <v>15</v>
      </c>
      <c r="J142" s="35">
        <f t="shared" ref="J142" si="31">SUM(J122:J141)</f>
        <v>12</v>
      </c>
      <c r="K142" s="35">
        <f t="shared" ref="K142" si="32">SUM(K122:K141)</f>
        <v>14</v>
      </c>
      <c r="L142" s="35">
        <f t="shared" ref="L142" si="33">SUM(L122:L141)</f>
        <v>12</v>
      </c>
      <c r="M142" s="84">
        <f>SUM(M122:N141)</f>
        <v>141</v>
      </c>
      <c r="N142" s="84"/>
    </row>
    <row r="143" spans="1:14" x14ac:dyDescent="0.25">
      <c r="A143" s="86" t="s">
        <v>100</v>
      </c>
      <c r="B143" s="86"/>
      <c r="C143" s="63">
        <f>C142/20</f>
        <v>0.75</v>
      </c>
      <c r="D143" s="63">
        <f t="shared" ref="D143:L143" si="34">D142/20</f>
        <v>0.8</v>
      </c>
      <c r="E143" s="63">
        <f t="shared" si="34"/>
        <v>0.7</v>
      </c>
      <c r="F143" s="63">
        <f t="shared" si="34"/>
        <v>0.75</v>
      </c>
      <c r="G143" s="63">
        <f t="shared" si="34"/>
        <v>0.75</v>
      </c>
      <c r="H143" s="63">
        <f t="shared" si="34"/>
        <v>0.65</v>
      </c>
      <c r="I143" s="63">
        <f t="shared" si="34"/>
        <v>0.75</v>
      </c>
      <c r="J143" s="63">
        <f t="shared" si="34"/>
        <v>0.6</v>
      </c>
      <c r="K143" s="63">
        <f t="shared" si="34"/>
        <v>0.7</v>
      </c>
      <c r="L143" s="63">
        <f t="shared" si="34"/>
        <v>0.6</v>
      </c>
    </row>
    <row r="144" spans="1:14" ht="33.75" customHeight="1" x14ac:dyDescent="0.25">
      <c r="A144" s="86" t="s">
        <v>92</v>
      </c>
      <c r="B144" s="86"/>
      <c r="C144" s="64" t="s">
        <v>101</v>
      </c>
      <c r="D144" s="64" t="s">
        <v>101</v>
      </c>
      <c r="E144" s="64" t="s">
        <v>101</v>
      </c>
      <c r="F144" s="64" t="s">
        <v>101</v>
      </c>
      <c r="G144" s="64" t="s">
        <v>101</v>
      </c>
      <c r="H144" s="40" t="s">
        <v>96</v>
      </c>
      <c r="I144" s="64" t="s">
        <v>101</v>
      </c>
      <c r="J144" s="40" t="s">
        <v>96</v>
      </c>
      <c r="K144" s="64" t="s">
        <v>101</v>
      </c>
      <c r="L144" s="40" t="s">
        <v>96</v>
      </c>
    </row>
  </sheetData>
  <mergeCells count="134">
    <mergeCell ref="A3:N3"/>
    <mergeCell ref="A5:N5"/>
    <mergeCell ref="A6:A7"/>
    <mergeCell ref="B6:B7"/>
    <mergeCell ref="A33:B33"/>
    <mergeCell ref="A34:B34"/>
    <mergeCell ref="A28:B28"/>
    <mergeCell ref="A29:B29"/>
    <mergeCell ref="A30:B30"/>
    <mergeCell ref="A32:B32"/>
    <mergeCell ref="C6:L6"/>
    <mergeCell ref="M6:M7"/>
    <mergeCell ref="N6:N7"/>
    <mergeCell ref="M62:N62"/>
    <mergeCell ref="M53:N53"/>
    <mergeCell ref="M54:N54"/>
    <mergeCell ref="M55:N55"/>
    <mergeCell ref="M56:N56"/>
    <mergeCell ref="M57:N57"/>
    <mergeCell ref="A51:A52"/>
    <mergeCell ref="A35:B35"/>
    <mergeCell ref="B51:B52"/>
    <mergeCell ref="C51:L51"/>
    <mergeCell ref="M51:N52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O51:O52"/>
    <mergeCell ref="C81:L81"/>
    <mergeCell ref="C82:L82"/>
    <mergeCell ref="A50:O50"/>
    <mergeCell ref="A73:B73"/>
    <mergeCell ref="M73:N73"/>
    <mergeCell ref="A74:B74"/>
    <mergeCell ref="A75:B75"/>
    <mergeCell ref="C74:L74"/>
    <mergeCell ref="C75:L75"/>
    <mergeCell ref="M68:N68"/>
    <mergeCell ref="M69:N69"/>
    <mergeCell ref="M70:N70"/>
    <mergeCell ref="M71:N71"/>
    <mergeCell ref="M72:N72"/>
    <mergeCell ref="M63:N63"/>
    <mergeCell ref="M64:N64"/>
    <mergeCell ref="M65:N65"/>
    <mergeCell ref="M66:N66"/>
    <mergeCell ref="M67:N67"/>
    <mergeCell ref="M58:N58"/>
    <mergeCell ref="M59:N59"/>
    <mergeCell ref="M60:N60"/>
    <mergeCell ref="M61:N61"/>
    <mergeCell ref="A90:A91"/>
    <mergeCell ref="B90:B91"/>
    <mergeCell ref="C90:L90"/>
    <mergeCell ref="M90:N91"/>
    <mergeCell ref="M92:N92"/>
    <mergeCell ref="C83:L83"/>
    <mergeCell ref="A76:B76"/>
    <mergeCell ref="A77:B77"/>
    <mergeCell ref="A78:B78"/>
    <mergeCell ref="A79:B79"/>
    <mergeCell ref="A80:B80"/>
    <mergeCell ref="A81:B81"/>
    <mergeCell ref="A82:B82"/>
    <mergeCell ref="A83:B83"/>
    <mergeCell ref="C79:L79"/>
    <mergeCell ref="C80:L80"/>
    <mergeCell ref="M108:N108"/>
    <mergeCell ref="M98:N98"/>
    <mergeCell ref="M99:N99"/>
    <mergeCell ref="M100:N100"/>
    <mergeCell ref="M101:N101"/>
    <mergeCell ref="M103:N103"/>
    <mergeCell ref="M93:N93"/>
    <mergeCell ref="M94:N94"/>
    <mergeCell ref="M95:N95"/>
    <mergeCell ref="M96:N96"/>
    <mergeCell ref="M97:N97"/>
    <mergeCell ref="M126:N126"/>
    <mergeCell ref="A89:N89"/>
    <mergeCell ref="A120:A121"/>
    <mergeCell ref="B120:B121"/>
    <mergeCell ref="C120:L120"/>
    <mergeCell ref="M120:N121"/>
    <mergeCell ref="A116:B116"/>
    <mergeCell ref="M114:N114"/>
    <mergeCell ref="M115:N115"/>
    <mergeCell ref="C116:N116"/>
    <mergeCell ref="A102:B102"/>
    <mergeCell ref="A113:B113"/>
    <mergeCell ref="M113:N113"/>
    <mergeCell ref="A114:B114"/>
    <mergeCell ref="A115:B115"/>
    <mergeCell ref="M109:N109"/>
    <mergeCell ref="M110:N110"/>
    <mergeCell ref="M111:N111"/>
    <mergeCell ref="M112:N112"/>
    <mergeCell ref="M102:N102"/>
    <mergeCell ref="M104:N104"/>
    <mergeCell ref="M105:N105"/>
    <mergeCell ref="M106:N106"/>
    <mergeCell ref="M107:N107"/>
    <mergeCell ref="A142:B142"/>
    <mergeCell ref="M142:N142"/>
    <mergeCell ref="A119:N119"/>
    <mergeCell ref="A143:B143"/>
    <mergeCell ref="A144:B144"/>
    <mergeCell ref="M137:N137"/>
    <mergeCell ref="M138:N138"/>
    <mergeCell ref="M139:N139"/>
    <mergeCell ref="M140:N140"/>
    <mergeCell ref="M141:N141"/>
    <mergeCell ref="M132:N132"/>
    <mergeCell ref="M133:N133"/>
    <mergeCell ref="M134:N134"/>
    <mergeCell ref="M135:N135"/>
    <mergeCell ref="M136:N136"/>
    <mergeCell ref="M127:N127"/>
    <mergeCell ref="M128:N128"/>
    <mergeCell ref="M129:N129"/>
    <mergeCell ref="M130:N130"/>
    <mergeCell ref="M131:N131"/>
    <mergeCell ref="M122:N122"/>
    <mergeCell ref="M123:N123"/>
    <mergeCell ref="M124:N124"/>
    <mergeCell ref="M125:N12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topLeftCell="A46" zoomScale="70" zoomScaleNormal="70" workbookViewId="0">
      <selection activeCell="A88" sqref="A88"/>
    </sheetView>
  </sheetViews>
  <sheetFormatPr defaultRowHeight="15" x14ac:dyDescent="0.25"/>
  <cols>
    <col min="1" max="1" width="4.85546875" style="23" customWidth="1"/>
    <col min="2" max="2" width="29" customWidth="1"/>
    <col min="3" max="3" width="7.28515625" customWidth="1"/>
    <col min="4" max="4" width="8.28515625" customWidth="1"/>
    <col min="5" max="5" width="8.140625" customWidth="1"/>
    <col min="6" max="6" width="7.7109375" customWidth="1"/>
    <col min="7" max="8" width="7.85546875" customWidth="1"/>
    <col min="9" max="9" width="7" customWidth="1"/>
    <col min="10" max="10" width="8.140625" customWidth="1"/>
    <col min="11" max="11" width="7.7109375" customWidth="1"/>
    <col min="12" max="12" width="8.5703125" customWidth="1"/>
    <col min="13" max="13" width="9.5703125" customWidth="1"/>
    <col min="14" max="14" width="10.140625" customWidth="1"/>
    <col min="16" max="16" width="5.85546875" customWidth="1"/>
    <col min="17" max="17" width="32.7109375" customWidth="1"/>
  </cols>
  <sheetData>
    <row r="1" spans="1:30" s="28" customFormat="1" ht="15" customHeight="1" x14ac:dyDescent="0.3">
      <c r="A1" s="79"/>
      <c r="B1" s="137" t="s">
        <v>129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30" s="28" customFormat="1" ht="15.7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30" s="28" customFormat="1" ht="25.5" customHeight="1" x14ac:dyDescent="0.3">
      <c r="A3" s="138" t="s">
        <v>114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30" s="28" customFormat="1" ht="18.75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30" s="28" customFormat="1" ht="15.75" x14ac:dyDescent="0.25">
      <c r="A5" s="104" t="s">
        <v>87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30" ht="15.75" x14ac:dyDescent="0.25">
      <c r="A6" s="86" t="s">
        <v>10</v>
      </c>
      <c r="B6" s="86" t="s">
        <v>11</v>
      </c>
      <c r="C6" s="86" t="s">
        <v>12</v>
      </c>
      <c r="D6" s="86"/>
      <c r="E6" s="86"/>
      <c r="F6" s="86"/>
      <c r="G6" s="86"/>
      <c r="H6" s="86"/>
      <c r="I6" s="86"/>
      <c r="J6" s="86"/>
      <c r="K6" s="86"/>
      <c r="L6" s="86"/>
      <c r="M6" s="109" t="s">
        <v>20</v>
      </c>
      <c r="N6" s="116"/>
      <c r="AD6" s="58"/>
    </row>
    <row r="7" spans="1:30" ht="15.75" x14ac:dyDescent="0.25">
      <c r="A7" s="86"/>
      <c r="B7" s="86"/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09"/>
      <c r="N7" s="116"/>
      <c r="AD7" s="115"/>
    </row>
    <row r="8" spans="1:30" ht="15.75" x14ac:dyDescent="0.25">
      <c r="A8" s="1">
        <v>1</v>
      </c>
      <c r="B8" s="53" t="s">
        <v>54</v>
      </c>
      <c r="C8" s="25">
        <v>1</v>
      </c>
      <c r="D8" s="25">
        <v>0</v>
      </c>
      <c r="E8" s="25">
        <v>1</v>
      </c>
      <c r="F8" s="25">
        <v>0</v>
      </c>
      <c r="G8" s="25">
        <v>1</v>
      </c>
      <c r="H8" s="25">
        <v>1</v>
      </c>
      <c r="I8" s="25">
        <v>0</v>
      </c>
      <c r="J8" s="25">
        <v>1</v>
      </c>
      <c r="K8" s="25">
        <v>1</v>
      </c>
      <c r="L8" s="25">
        <v>1</v>
      </c>
      <c r="M8" s="25">
        <f>SUM(C8:L8)</f>
        <v>7</v>
      </c>
      <c r="N8" s="26">
        <f>M8^2</f>
        <v>49</v>
      </c>
      <c r="AD8" s="115"/>
    </row>
    <row r="9" spans="1:30" ht="15.75" x14ac:dyDescent="0.25">
      <c r="A9" s="1">
        <v>2</v>
      </c>
      <c r="B9" s="54" t="s">
        <v>115</v>
      </c>
      <c r="C9" s="25">
        <v>1</v>
      </c>
      <c r="D9" s="25">
        <v>1</v>
      </c>
      <c r="E9" s="25">
        <v>0</v>
      </c>
      <c r="F9" s="25">
        <v>1</v>
      </c>
      <c r="G9" s="25">
        <v>0</v>
      </c>
      <c r="H9" s="25">
        <v>0</v>
      </c>
      <c r="I9" s="25">
        <v>1</v>
      </c>
      <c r="J9" s="25">
        <v>1</v>
      </c>
      <c r="K9" s="25">
        <v>0</v>
      </c>
      <c r="L9" s="25">
        <v>1</v>
      </c>
      <c r="M9" s="29">
        <f t="shared" ref="M9:M27" si="0">SUM(C9:L9)</f>
        <v>6</v>
      </c>
      <c r="N9" s="31">
        <f t="shared" ref="N9:N27" si="1">M9^2</f>
        <v>36</v>
      </c>
    </row>
    <row r="10" spans="1:30" ht="15.75" x14ac:dyDescent="0.25">
      <c r="A10" s="1">
        <v>3</v>
      </c>
      <c r="B10" s="53" t="s">
        <v>56</v>
      </c>
      <c r="C10" s="25">
        <v>1</v>
      </c>
      <c r="D10" s="25">
        <v>1</v>
      </c>
      <c r="E10" s="25">
        <v>1</v>
      </c>
      <c r="F10" s="25">
        <v>0</v>
      </c>
      <c r="G10" s="25">
        <v>0</v>
      </c>
      <c r="H10" s="25">
        <v>1</v>
      </c>
      <c r="I10" s="25">
        <v>1</v>
      </c>
      <c r="J10" s="25">
        <v>0</v>
      </c>
      <c r="K10" s="25">
        <v>1</v>
      </c>
      <c r="L10" s="25">
        <v>1</v>
      </c>
      <c r="M10" s="29">
        <f t="shared" si="0"/>
        <v>7</v>
      </c>
      <c r="N10" s="31">
        <f t="shared" si="1"/>
        <v>49</v>
      </c>
    </row>
    <row r="11" spans="1:30" ht="15.75" x14ac:dyDescent="0.25">
      <c r="A11" s="1">
        <v>4</v>
      </c>
      <c r="B11" s="53" t="s">
        <v>57</v>
      </c>
      <c r="C11" s="25">
        <v>0</v>
      </c>
      <c r="D11" s="25">
        <v>1</v>
      </c>
      <c r="E11" s="25">
        <v>0</v>
      </c>
      <c r="F11" s="25">
        <v>1</v>
      </c>
      <c r="G11" s="25">
        <v>0</v>
      </c>
      <c r="H11" s="25">
        <v>0</v>
      </c>
      <c r="I11" s="25">
        <v>1</v>
      </c>
      <c r="J11" s="25">
        <v>1</v>
      </c>
      <c r="K11" s="25">
        <v>1</v>
      </c>
      <c r="L11" s="25">
        <v>1</v>
      </c>
      <c r="M11" s="29">
        <f t="shared" si="0"/>
        <v>6</v>
      </c>
      <c r="N11" s="31">
        <f t="shared" si="1"/>
        <v>36</v>
      </c>
    </row>
    <row r="12" spans="1:30" ht="15.75" x14ac:dyDescent="0.25">
      <c r="A12" s="1">
        <v>5</v>
      </c>
      <c r="B12" s="53" t="s">
        <v>117</v>
      </c>
      <c r="C12" s="25">
        <v>1</v>
      </c>
      <c r="D12" s="25">
        <v>1</v>
      </c>
      <c r="E12" s="25">
        <v>1</v>
      </c>
      <c r="F12" s="25">
        <v>0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9">
        <f t="shared" si="0"/>
        <v>9</v>
      </c>
      <c r="N12" s="31">
        <f t="shared" si="1"/>
        <v>81</v>
      </c>
    </row>
    <row r="13" spans="1:30" ht="17.25" customHeight="1" x14ac:dyDescent="0.25">
      <c r="A13" s="1">
        <v>6</v>
      </c>
      <c r="B13" s="55" t="s">
        <v>59</v>
      </c>
      <c r="C13" s="25">
        <v>1</v>
      </c>
      <c r="D13" s="25">
        <v>1</v>
      </c>
      <c r="E13" s="25">
        <v>1</v>
      </c>
      <c r="F13" s="25">
        <v>0</v>
      </c>
      <c r="G13" s="25">
        <v>1</v>
      </c>
      <c r="H13" s="25">
        <v>1</v>
      </c>
      <c r="I13" s="25">
        <v>1</v>
      </c>
      <c r="J13" s="25">
        <v>1</v>
      </c>
      <c r="K13" s="25">
        <v>1</v>
      </c>
      <c r="L13" s="25">
        <v>0</v>
      </c>
      <c r="M13" s="29">
        <f t="shared" si="0"/>
        <v>8</v>
      </c>
      <c r="N13" s="31">
        <f t="shared" si="1"/>
        <v>64</v>
      </c>
    </row>
    <row r="14" spans="1:30" ht="15.75" x14ac:dyDescent="0.25">
      <c r="A14" s="1">
        <v>7</v>
      </c>
      <c r="B14" s="53" t="s">
        <v>116</v>
      </c>
      <c r="C14" s="25">
        <v>1</v>
      </c>
      <c r="D14" s="25">
        <v>1</v>
      </c>
      <c r="E14" s="25">
        <v>1</v>
      </c>
      <c r="F14" s="25">
        <v>1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9">
        <f t="shared" si="0"/>
        <v>10</v>
      </c>
      <c r="N14" s="31">
        <f t="shared" si="1"/>
        <v>100</v>
      </c>
    </row>
    <row r="15" spans="1:30" ht="15.75" x14ac:dyDescent="0.25">
      <c r="A15" s="1">
        <v>8</v>
      </c>
      <c r="B15" s="53" t="s">
        <v>61</v>
      </c>
      <c r="C15" s="25">
        <v>1</v>
      </c>
      <c r="D15" s="25">
        <v>1</v>
      </c>
      <c r="E15" s="25">
        <v>1</v>
      </c>
      <c r="F15" s="25">
        <v>1</v>
      </c>
      <c r="G15" s="25">
        <v>1</v>
      </c>
      <c r="H15" s="25">
        <v>1</v>
      </c>
      <c r="I15" s="25">
        <v>1</v>
      </c>
      <c r="J15" s="25">
        <v>1</v>
      </c>
      <c r="K15" s="25">
        <v>1</v>
      </c>
      <c r="L15" s="25">
        <v>0</v>
      </c>
      <c r="M15" s="29">
        <f t="shared" si="0"/>
        <v>9</v>
      </c>
      <c r="N15" s="31">
        <f t="shared" si="1"/>
        <v>81</v>
      </c>
    </row>
    <row r="16" spans="1:30" ht="15.75" x14ac:dyDescent="0.25">
      <c r="A16" s="1">
        <v>9</v>
      </c>
      <c r="B16" s="53" t="s">
        <v>62</v>
      </c>
      <c r="C16" s="25">
        <v>1</v>
      </c>
      <c r="D16" s="25">
        <v>0</v>
      </c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9">
        <f t="shared" si="0"/>
        <v>9</v>
      </c>
      <c r="N16" s="31">
        <f t="shared" si="1"/>
        <v>81</v>
      </c>
    </row>
    <row r="17" spans="1:14" ht="15.75" x14ac:dyDescent="0.25">
      <c r="A17" s="1">
        <v>10</v>
      </c>
      <c r="B17" s="53" t="s">
        <v>63</v>
      </c>
      <c r="C17" s="25">
        <v>0</v>
      </c>
      <c r="D17" s="25">
        <v>1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  <c r="J17" s="25">
        <v>0</v>
      </c>
      <c r="K17" s="25">
        <v>0</v>
      </c>
      <c r="L17" s="25">
        <v>1</v>
      </c>
      <c r="M17" s="29">
        <f t="shared" si="0"/>
        <v>3</v>
      </c>
      <c r="N17" s="31">
        <f t="shared" si="1"/>
        <v>9</v>
      </c>
    </row>
    <row r="18" spans="1:14" ht="15.75" x14ac:dyDescent="0.25">
      <c r="A18" s="1">
        <v>11</v>
      </c>
      <c r="B18" s="56" t="s">
        <v>64</v>
      </c>
      <c r="C18" s="32">
        <v>1</v>
      </c>
      <c r="D18" s="32">
        <v>0</v>
      </c>
      <c r="E18" s="32">
        <v>1</v>
      </c>
      <c r="F18" s="32">
        <v>1</v>
      </c>
      <c r="G18" s="32">
        <v>0</v>
      </c>
      <c r="H18" s="32">
        <v>1</v>
      </c>
      <c r="I18" s="32">
        <v>1</v>
      </c>
      <c r="J18" s="32">
        <v>0</v>
      </c>
      <c r="K18" s="32">
        <v>1</v>
      </c>
      <c r="L18" s="32">
        <v>0</v>
      </c>
      <c r="M18" s="29">
        <f t="shared" si="0"/>
        <v>6</v>
      </c>
      <c r="N18" s="31">
        <f t="shared" si="1"/>
        <v>36</v>
      </c>
    </row>
    <row r="19" spans="1:14" ht="17.25" customHeight="1" x14ac:dyDescent="0.25">
      <c r="A19" s="1">
        <v>12</v>
      </c>
      <c r="B19" s="56" t="s">
        <v>65</v>
      </c>
      <c r="C19" s="29">
        <v>0</v>
      </c>
      <c r="D19" s="29">
        <v>0</v>
      </c>
      <c r="E19" s="29">
        <v>1</v>
      </c>
      <c r="F19" s="29">
        <v>1</v>
      </c>
      <c r="G19" s="29">
        <v>1</v>
      </c>
      <c r="H19" s="29">
        <v>0</v>
      </c>
      <c r="I19" s="29">
        <v>1</v>
      </c>
      <c r="J19" s="29">
        <v>1</v>
      </c>
      <c r="K19" s="29">
        <v>0</v>
      </c>
      <c r="L19" s="29">
        <v>1</v>
      </c>
      <c r="M19" s="29">
        <f t="shared" si="0"/>
        <v>6</v>
      </c>
      <c r="N19" s="31">
        <f t="shared" si="1"/>
        <v>36</v>
      </c>
    </row>
    <row r="20" spans="1:14" ht="15.75" x14ac:dyDescent="0.25">
      <c r="A20" s="1">
        <v>13</v>
      </c>
      <c r="B20" s="56" t="s">
        <v>66</v>
      </c>
      <c r="C20" s="29">
        <v>1</v>
      </c>
      <c r="D20" s="29">
        <v>1</v>
      </c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>
        <v>1</v>
      </c>
      <c r="K20" s="29">
        <v>1</v>
      </c>
      <c r="L20" s="29">
        <v>1</v>
      </c>
      <c r="M20" s="29">
        <f t="shared" si="0"/>
        <v>10</v>
      </c>
      <c r="N20" s="31">
        <f t="shared" si="1"/>
        <v>100</v>
      </c>
    </row>
    <row r="21" spans="1:14" s="4" customFormat="1" ht="15.75" customHeight="1" x14ac:dyDescent="0.25">
      <c r="A21" s="1">
        <v>14</v>
      </c>
      <c r="B21" s="56" t="s">
        <v>67</v>
      </c>
      <c r="C21" s="29">
        <v>1</v>
      </c>
      <c r="D21" s="29">
        <v>0</v>
      </c>
      <c r="E21" s="29">
        <v>1</v>
      </c>
      <c r="F21" s="29">
        <v>1</v>
      </c>
      <c r="G21" s="29">
        <v>1</v>
      </c>
      <c r="H21" s="29">
        <v>1</v>
      </c>
      <c r="I21" s="29">
        <v>1</v>
      </c>
      <c r="J21" s="29">
        <v>0</v>
      </c>
      <c r="K21" s="29">
        <v>1</v>
      </c>
      <c r="L21" s="29">
        <v>1</v>
      </c>
      <c r="M21" s="29">
        <f t="shared" si="0"/>
        <v>8</v>
      </c>
      <c r="N21" s="31">
        <f t="shared" si="1"/>
        <v>64</v>
      </c>
    </row>
    <row r="22" spans="1:14" ht="15.75" x14ac:dyDescent="0.25">
      <c r="A22" s="1">
        <v>15</v>
      </c>
      <c r="B22" s="57" t="s">
        <v>68</v>
      </c>
      <c r="C22" s="34">
        <v>1</v>
      </c>
      <c r="D22" s="34">
        <v>1</v>
      </c>
      <c r="E22" s="34">
        <v>1</v>
      </c>
      <c r="F22" s="34">
        <v>1</v>
      </c>
      <c r="G22" s="34">
        <v>0</v>
      </c>
      <c r="H22" s="34">
        <v>1</v>
      </c>
      <c r="I22" s="34">
        <v>1</v>
      </c>
      <c r="J22" s="34">
        <v>1</v>
      </c>
      <c r="K22" s="34">
        <v>0</v>
      </c>
      <c r="L22" s="34">
        <v>0</v>
      </c>
      <c r="M22" s="29">
        <f t="shared" si="0"/>
        <v>7</v>
      </c>
      <c r="N22" s="31">
        <f t="shared" si="1"/>
        <v>49</v>
      </c>
    </row>
    <row r="23" spans="1:14" ht="15.75" x14ac:dyDescent="0.25">
      <c r="A23" s="1">
        <v>16</v>
      </c>
      <c r="B23" s="56" t="s">
        <v>69</v>
      </c>
      <c r="C23" s="34">
        <v>1</v>
      </c>
      <c r="D23" s="34">
        <v>1</v>
      </c>
      <c r="E23" s="34">
        <v>1</v>
      </c>
      <c r="F23" s="34">
        <v>1</v>
      </c>
      <c r="G23" s="34">
        <v>1</v>
      </c>
      <c r="H23" s="34">
        <v>0</v>
      </c>
      <c r="I23" s="34">
        <v>1</v>
      </c>
      <c r="J23" s="34">
        <v>1</v>
      </c>
      <c r="K23" s="34">
        <v>1</v>
      </c>
      <c r="L23" s="34">
        <v>1</v>
      </c>
      <c r="M23" s="29">
        <f t="shared" si="0"/>
        <v>9</v>
      </c>
      <c r="N23" s="31">
        <f t="shared" si="1"/>
        <v>81</v>
      </c>
    </row>
    <row r="24" spans="1:14" ht="15.75" x14ac:dyDescent="0.25">
      <c r="A24" s="1">
        <v>17</v>
      </c>
      <c r="B24" s="56" t="s">
        <v>70</v>
      </c>
      <c r="C24" s="34">
        <v>0</v>
      </c>
      <c r="D24" s="34">
        <v>1</v>
      </c>
      <c r="E24" s="34">
        <v>1</v>
      </c>
      <c r="F24" s="34">
        <v>0</v>
      </c>
      <c r="G24" s="34">
        <v>1</v>
      </c>
      <c r="H24" s="34">
        <v>1</v>
      </c>
      <c r="I24" s="34">
        <v>0</v>
      </c>
      <c r="J24" s="34">
        <v>0</v>
      </c>
      <c r="K24" s="34">
        <v>1</v>
      </c>
      <c r="L24" s="34">
        <v>1</v>
      </c>
      <c r="M24" s="29">
        <f t="shared" si="0"/>
        <v>6</v>
      </c>
      <c r="N24" s="31">
        <f t="shared" si="1"/>
        <v>36</v>
      </c>
    </row>
    <row r="25" spans="1:14" ht="15.75" x14ac:dyDescent="0.25">
      <c r="A25" s="1">
        <v>18</v>
      </c>
      <c r="B25" s="56" t="s">
        <v>71</v>
      </c>
      <c r="C25" s="34">
        <v>1</v>
      </c>
      <c r="D25" s="34">
        <v>1</v>
      </c>
      <c r="E25" s="34">
        <v>1</v>
      </c>
      <c r="F25" s="34">
        <v>0</v>
      </c>
      <c r="G25" s="34">
        <v>1</v>
      </c>
      <c r="H25" s="34">
        <v>0</v>
      </c>
      <c r="I25" s="34">
        <v>1</v>
      </c>
      <c r="J25" s="34">
        <v>1</v>
      </c>
      <c r="K25" s="34">
        <v>0</v>
      </c>
      <c r="L25" s="34">
        <v>1</v>
      </c>
      <c r="M25" s="29">
        <f t="shared" si="0"/>
        <v>7</v>
      </c>
      <c r="N25" s="31">
        <f t="shared" si="1"/>
        <v>49</v>
      </c>
    </row>
    <row r="26" spans="1:14" ht="15.75" x14ac:dyDescent="0.25">
      <c r="A26" s="1">
        <v>19</v>
      </c>
      <c r="B26" s="56" t="s">
        <v>72</v>
      </c>
      <c r="C26" s="34">
        <v>1</v>
      </c>
      <c r="D26" s="34">
        <v>1</v>
      </c>
      <c r="E26" s="34">
        <v>1</v>
      </c>
      <c r="F26" s="34">
        <v>1</v>
      </c>
      <c r="G26" s="34">
        <v>0</v>
      </c>
      <c r="H26" s="34">
        <v>1</v>
      </c>
      <c r="I26" s="34">
        <v>0</v>
      </c>
      <c r="J26" s="34">
        <v>1</v>
      </c>
      <c r="K26" s="34">
        <v>1</v>
      </c>
      <c r="L26" s="34">
        <v>0</v>
      </c>
      <c r="M26" s="29">
        <f t="shared" si="0"/>
        <v>7</v>
      </c>
      <c r="N26" s="31">
        <f t="shared" si="1"/>
        <v>49</v>
      </c>
    </row>
    <row r="27" spans="1:14" ht="15.75" x14ac:dyDescent="0.25">
      <c r="A27" s="1">
        <v>20</v>
      </c>
      <c r="B27" s="56" t="s">
        <v>73</v>
      </c>
      <c r="C27" s="34">
        <v>0</v>
      </c>
      <c r="D27" s="34">
        <v>1</v>
      </c>
      <c r="E27" s="34">
        <v>0</v>
      </c>
      <c r="F27" s="34">
        <v>1</v>
      </c>
      <c r="G27" s="34">
        <v>1</v>
      </c>
      <c r="H27" s="34">
        <v>0</v>
      </c>
      <c r="I27" s="34">
        <v>1</v>
      </c>
      <c r="J27" s="34">
        <v>1</v>
      </c>
      <c r="K27" s="34">
        <v>1</v>
      </c>
      <c r="L27" s="34">
        <v>0</v>
      </c>
      <c r="M27" s="29">
        <f t="shared" si="0"/>
        <v>6</v>
      </c>
      <c r="N27" s="31">
        <f t="shared" si="1"/>
        <v>36</v>
      </c>
    </row>
    <row r="28" spans="1:14" ht="15.75" x14ac:dyDescent="0.25">
      <c r="A28" s="86" t="s">
        <v>21</v>
      </c>
      <c r="B28" s="87"/>
      <c r="C28" s="16">
        <f>SUM(C8:C27)</f>
        <v>15</v>
      </c>
      <c r="D28" s="16">
        <f t="shared" ref="D28:N28" si="2">SUM(D8:D27)</f>
        <v>15</v>
      </c>
      <c r="E28" s="16">
        <f t="shared" si="2"/>
        <v>16</v>
      </c>
      <c r="F28" s="16">
        <f t="shared" si="2"/>
        <v>13</v>
      </c>
      <c r="G28" s="16">
        <f t="shared" si="2"/>
        <v>13</v>
      </c>
      <c r="H28" s="16">
        <f t="shared" si="2"/>
        <v>13</v>
      </c>
      <c r="I28" s="16">
        <f t="shared" si="2"/>
        <v>17</v>
      </c>
      <c r="J28" s="16">
        <f t="shared" si="2"/>
        <v>15</v>
      </c>
      <c r="K28" s="16">
        <f t="shared" si="2"/>
        <v>15</v>
      </c>
      <c r="L28" s="16">
        <f t="shared" si="2"/>
        <v>14</v>
      </c>
      <c r="M28" s="16">
        <f t="shared" si="2"/>
        <v>146</v>
      </c>
      <c r="N28" s="16">
        <f t="shared" si="2"/>
        <v>1122</v>
      </c>
    </row>
    <row r="29" spans="1:14" ht="15.75" x14ac:dyDescent="0.25">
      <c r="A29" s="108" t="s">
        <v>22</v>
      </c>
      <c r="B29" s="110"/>
      <c r="C29" s="16">
        <f>C28/20</f>
        <v>0.75</v>
      </c>
      <c r="D29" s="16">
        <f t="shared" ref="D29:L29" si="3">D28/20</f>
        <v>0.75</v>
      </c>
      <c r="E29" s="16">
        <f t="shared" si="3"/>
        <v>0.8</v>
      </c>
      <c r="F29" s="16">
        <f t="shared" si="3"/>
        <v>0.65</v>
      </c>
      <c r="G29" s="16">
        <f t="shared" si="3"/>
        <v>0.65</v>
      </c>
      <c r="H29" s="16">
        <f t="shared" si="3"/>
        <v>0.65</v>
      </c>
      <c r="I29" s="16">
        <f t="shared" si="3"/>
        <v>0.85</v>
      </c>
      <c r="J29" s="16">
        <f t="shared" si="3"/>
        <v>0.75</v>
      </c>
      <c r="K29" s="16">
        <f t="shared" si="3"/>
        <v>0.75</v>
      </c>
      <c r="L29" s="16">
        <f t="shared" si="3"/>
        <v>0.7</v>
      </c>
      <c r="M29" s="13"/>
      <c r="N29" s="13"/>
    </row>
    <row r="30" spans="1:14" ht="15.75" x14ac:dyDescent="0.25">
      <c r="A30" s="103" t="s">
        <v>23</v>
      </c>
      <c r="B30" s="111"/>
      <c r="C30" s="16">
        <f>1-C29</f>
        <v>0.25</v>
      </c>
      <c r="D30" s="16">
        <f t="shared" ref="D30:L30" si="4">1-D29</f>
        <v>0.25</v>
      </c>
      <c r="E30" s="16">
        <f t="shared" si="4"/>
        <v>0.19999999999999996</v>
      </c>
      <c r="F30" s="16">
        <f t="shared" si="4"/>
        <v>0.35</v>
      </c>
      <c r="G30" s="16">
        <f t="shared" si="4"/>
        <v>0.35</v>
      </c>
      <c r="H30" s="16">
        <f t="shared" si="4"/>
        <v>0.35</v>
      </c>
      <c r="I30" s="16">
        <f t="shared" si="4"/>
        <v>0.15000000000000002</v>
      </c>
      <c r="J30" s="16">
        <f t="shared" si="4"/>
        <v>0.25</v>
      </c>
      <c r="K30" s="16">
        <f t="shared" si="4"/>
        <v>0.25</v>
      </c>
      <c r="L30" s="16">
        <f t="shared" si="4"/>
        <v>0.30000000000000004</v>
      </c>
      <c r="M30" s="13"/>
      <c r="N30" s="13"/>
    </row>
    <row r="31" spans="1:14" ht="15.75" x14ac:dyDescent="0.25">
      <c r="A31" s="5"/>
      <c r="B31" s="5"/>
      <c r="C31" s="16">
        <f>SUM(M8:M10,M12:M16,M18,M20:M23,M25:M26)</f>
        <v>119</v>
      </c>
      <c r="D31" s="16">
        <f>SUM(M9:M15,M17,M20,M22:M27)</f>
        <v>110</v>
      </c>
      <c r="E31" s="16">
        <f>SUM(M8,M10,M12:M16,M18:M26,)</f>
        <v>125</v>
      </c>
      <c r="F31" s="16">
        <f>SUM(M9,M11,M14:M16,M18:M23,M26:M27)</f>
        <v>99</v>
      </c>
      <c r="G31" s="16">
        <f>SUM(M8,M12:M16,M19:M21,M23:M25,M27)</f>
        <v>104</v>
      </c>
      <c r="H31" s="16">
        <f>SUM(M8,M10,M12:M16,M18,M20:M22,M24,M26)</f>
        <v>103</v>
      </c>
      <c r="I31" s="16">
        <f>SUM(M9:M23,M25,M27)</f>
        <v>126</v>
      </c>
      <c r="J31" s="16">
        <f>SUM(M8:M9,M11:M16,M19:M20,M22:M23,M25:M27)</f>
        <v>116</v>
      </c>
      <c r="K31" s="16">
        <f>SUM(M8,M10:M16,M18,M20:M21,M23:M24,M26:M27)</f>
        <v>117</v>
      </c>
      <c r="L31" s="16">
        <f>SUM(M8:M12,M14,M16:M17,M19:M21,M23:M25)</f>
        <v>103</v>
      </c>
      <c r="M31" s="13"/>
      <c r="N31" s="13"/>
    </row>
    <row r="32" spans="1:14" ht="15.75" x14ac:dyDescent="0.25">
      <c r="A32" s="112" t="s">
        <v>24</v>
      </c>
      <c r="B32" s="113"/>
      <c r="C32" s="16">
        <f>C31/C28</f>
        <v>7.9333333333333336</v>
      </c>
      <c r="D32" s="16">
        <f t="shared" ref="D32:L32" si="5">D31/D28</f>
        <v>7.333333333333333</v>
      </c>
      <c r="E32" s="16">
        <f t="shared" si="5"/>
        <v>7.8125</v>
      </c>
      <c r="F32" s="16">
        <f t="shared" si="5"/>
        <v>7.615384615384615</v>
      </c>
      <c r="G32" s="16">
        <f t="shared" si="5"/>
        <v>8</v>
      </c>
      <c r="H32" s="16">
        <f t="shared" si="5"/>
        <v>7.9230769230769234</v>
      </c>
      <c r="I32" s="16">
        <f t="shared" si="5"/>
        <v>7.4117647058823533</v>
      </c>
      <c r="J32" s="16">
        <f t="shared" si="5"/>
        <v>7.7333333333333334</v>
      </c>
      <c r="K32" s="16">
        <f t="shared" si="5"/>
        <v>7.8</v>
      </c>
      <c r="L32" s="16">
        <f t="shared" si="5"/>
        <v>7.3571428571428568</v>
      </c>
      <c r="M32" s="13"/>
      <c r="N32" s="13"/>
    </row>
    <row r="33" spans="1:14" ht="15.75" x14ac:dyDescent="0.25">
      <c r="A33" s="114" t="s">
        <v>25</v>
      </c>
      <c r="B33" s="112"/>
      <c r="C33" s="16">
        <f>M28/20</f>
        <v>7.3</v>
      </c>
      <c r="D33" s="16">
        <f>M28/20</f>
        <v>7.3</v>
      </c>
      <c r="E33" s="16">
        <f>D33</f>
        <v>7.3</v>
      </c>
      <c r="F33" s="16">
        <f t="shared" ref="F33:L33" si="6">E33</f>
        <v>7.3</v>
      </c>
      <c r="G33" s="16">
        <f t="shared" si="6"/>
        <v>7.3</v>
      </c>
      <c r="H33" s="16">
        <f t="shared" si="6"/>
        <v>7.3</v>
      </c>
      <c r="I33" s="16">
        <f t="shared" si="6"/>
        <v>7.3</v>
      </c>
      <c r="J33" s="16">
        <f t="shared" si="6"/>
        <v>7.3</v>
      </c>
      <c r="K33" s="16">
        <f t="shared" si="6"/>
        <v>7.3</v>
      </c>
      <c r="L33" s="16">
        <f t="shared" si="6"/>
        <v>7.3</v>
      </c>
      <c r="M33" s="13"/>
      <c r="N33" s="13"/>
    </row>
    <row r="34" spans="1:14" ht="15.75" x14ac:dyDescent="0.25">
      <c r="A34" s="103" t="s">
        <v>26</v>
      </c>
      <c r="B34" s="111"/>
      <c r="C34" s="16">
        <f>SQRT((N28/20)-(M28/20)^2)</f>
        <v>1.6763054614240216</v>
      </c>
      <c r="D34" s="16">
        <f>C34</f>
        <v>1.6763054614240216</v>
      </c>
      <c r="E34" s="16">
        <f t="shared" ref="E34:L34" si="7">D34</f>
        <v>1.6763054614240216</v>
      </c>
      <c r="F34" s="16">
        <f t="shared" si="7"/>
        <v>1.6763054614240216</v>
      </c>
      <c r="G34" s="16">
        <f t="shared" si="7"/>
        <v>1.6763054614240216</v>
      </c>
      <c r="H34" s="16">
        <f t="shared" si="7"/>
        <v>1.6763054614240216</v>
      </c>
      <c r="I34" s="16">
        <f t="shared" si="7"/>
        <v>1.6763054614240216</v>
      </c>
      <c r="J34" s="16">
        <f t="shared" si="7"/>
        <v>1.6763054614240216</v>
      </c>
      <c r="K34" s="16">
        <f t="shared" si="7"/>
        <v>1.6763054614240216</v>
      </c>
      <c r="L34" s="16">
        <f t="shared" si="7"/>
        <v>1.6763054614240216</v>
      </c>
      <c r="M34" s="13"/>
      <c r="N34" s="13"/>
    </row>
    <row r="35" spans="1:14" ht="15.75" x14ac:dyDescent="0.25">
      <c r="A35" s="84" t="s">
        <v>27</v>
      </c>
      <c r="B35" s="84"/>
      <c r="C35" s="21">
        <f>((C32-C33)/C34)*SQRT(C29/C30)</f>
        <v>0.65439476080237635</v>
      </c>
      <c r="D35" s="21">
        <f t="shared" ref="D35:K35" si="8">((D32-D33)/D34)*SQRT(D29/D30)</f>
        <v>3.4441829515914395E-2</v>
      </c>
      <c r="E35" s="21">
        <f t="shared" si="8"/>
        <v>0.61146373592869097</v>
      </c>
      <c r="F35" s="21">
        <f t="shared" si="8"/>
        <v>0.25639526503175253</v>
      </c>
      <c r="G35" s="21">
        <f t="shared" si="8"/>
        <v>0.56907241750950011</v>
      </c>
      <c r="H35" s="21">
        <f t="shared" si="8"/>
        <v>0.50653698701395089</v>
      </c>
      <c r="I35" s="21">
        <f t="shared" si="8"/>
        <v>0.15871404233170652</v>
      </c>
      <c r="J35" s="21">
        <f t="shared" si="8"/>
        <v>0.447743783706889</v>
      </c>
      <c r="K35" s="21">
        <f t="shared" si="8"/>
        <v>0.51662744273871775</v>
      </c>
      <c r="L35" s="21">
        <f>((L32-L33)/L34)*SQRT(L29/L30)</f>
        <v>5.2071151769824922E-2</v>
      </c>
      <c r="M35" s="13"/>
      <c r="N35" s="13"/>
    </row>
    <row r="36" spans="1:14" ht="15.75" x14ac:dyDescent="0.25">
      <c r="A36" s="84" t="s">
        <v>50</v>
      </c>
      <c r="B36" s="84"/>
      <c r="C36" s="21">
        <v>0.44400000000000001</v>
      </c>
      <c r="D36" s="21">
        <v>0.44400000000000001</v>
      </c>
      <c r="E36" s="21">
        <v>0.44400000000000001</v>
      </c>
      <c r="F36" s="21">
        <v>0.44400000000000001</v>
      </c>
      <c r="G36" s="21">
        <v>0.44400000000000001</v>
      </c>
      <c r="H36" s="21">
        <v>0.44400000000000001</v>
      </c>
      <c r="I36" s="21">
        <v>0.44400000000000001</v>
      </c>
      <c r="J36" s="21">
        <v>0.44400000000000001</v>
      </c>
      <c r="K36" s="21">
        <v>0.44400000000000001</v>
      </c>
      <c r="L36" s="21">
        <v>0.44400000000000001</v>
      </c>
      <c r="M36" s="13"/>
      <c r="N36" s="13"/>
    </row>
    <row r="37" spans="1:14" ht="15.75" x14ac:dyDescent="0.25">
      <c r="A37" s="84" t="s">
        <v>30</v>
      </c>
      <c r="B37" s="84"/>
      <c r="C37" s="21" t="s">
        <v>52</v>
      </c>
      <c r="D37" s="38" t="s">
        <v>53</v>
      </c>
      <c r="E37" s="21" t="s">
        <v>52</v>
      </c>
      <c r="F37" s="38" t="s">
        <v>53</v>
      </c>
      <c r="G37" s="21" t="s">
        <v>52</v>
      </c>
      <c r="H37" s="21" t="s">
        <v>52</v>
      </c>
      <c r="I37" s="38" t="s">
        <v>53</v>
      </c>
      <c r="J37" s="38" t="s">
        <v>52</v>
      </c>
      <c r="K37" s="21" t="s">
        <v>52</v>
      </c>
      <c r="L37" s="38" t="s">
        <v>53</v>
      </c>
      <c r="M37" s="13"/>
      <c r="N37" s="13"/>
    </row>
    <row r="38" spans="1:14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.75" x14ac:dyDescent="0.25">
      <c r="B40" s="13"/>
      <c r="C40" s="16" t="s">
        <v>0</v>
      </c>
      <c r="D40" s="16" t="s">
        <v>24</v>
      </c>
      <c r="E40" s="16" t="s">
        <v>25</v>
      </c>
      <c r="F40" s="16" t="s">
        <v>26</v>
      </c>
      <c r="G40" s="16" t="s">
        <v>28</v>
      </c>
      <c r="H40" s="16" t="s">
        <v>29</v>
      </c>
      <c r="I40" s="16" t="s">
        <v>27</v>
      </c>
      <c r="J40" s="22" t="s">
        <v>50</v>
      </c>
      <c r="K40" s="87" t="s">
        <v>30</v>
      </c>
      <c r="L40" s="88"/>
      <c r="M40" s="13"/>
      <c r="N40" s="13"/>
    </row>
    <row r="41" spans="1:14" ht="15.75" x14ac:dyDescent="0.25">
      <c r="B41" s="13"/>
      <c r="C41" s="16">
        <v>1</v>
      </c>
      <c r="D41" s="16">
        <f>C32</f>
        <v>7.9333333333333336</v>
      </c>
      <c r="E41" s="16">
        <f>C33</f>
        <v>7.3</v>
      </c>
      <c r="F41" s="16">
        <f>SQRT((N28/20)-(M28/20)^2)</f>
        <v>1.6763054614240216</v>
      </c>
      <c r="G41" s="16">
        <f>C29</f>
        <v>0.75</v>
      </c>
      <c r="H41" s="16">
        <f>C30</f>
        <v>0.25</v>
      </c>
      <c r="I41" s="16">
        <f>((D41-E41)/F41)*SQRT(G41/H41)</f>
        <v>0.65439476080237635</v>
      </c>
      <c r="J41" s="24">
        <f>C36</f>
        <v>0.44400000000000001</v>
      </c>
      <c r="K41" s="87" t="s">
        <v>52</v>
      </c>
      <c r="L41" s="88"/>
      <c r="M41" s="13"/>
      <c r="N41" s="13"/>
    </row>
    <row r="42" spans="1:14" ht="15.75" x14ac:dyDescent="0.25">
      <c r="B42" s="13"/>
      <c r="C42" s="16">
        <v>2</v>
      </c>
      <c r="D42" s="16">
        <f>D32</f>
        <v>7.333333333333333</v>
      </c>
      <c r="E42" s="16">
        <f>E41</f>
        <v>7.3</v>
      </c>
      <c r="F42" s="16">
        <f>F41</f>
        <v>1.6763054614240216</v>
      </c>
      <c r="G42" s="16">
        <f>D29</f>
        <v>0.75</v>
      </c>
      <c r="H42" s="16">
        <f>D30</f>
        <v>0.25</v>
      </c>
      <c r="I42" s="16">
        <f t="shared" ref="I42:I49" si="9">((D42-E42)/F42)*SQRT(G42/H42)</f>
        <v>3.4441829515914395E-2</v>
      </c>
      <c r="J42" s="24">
        <v>0.44400000000000001</v>
      </c>
      <c r="K42" s="87" t="s">
        <v>51</v>
      </c>
      <c r="L42" s="88"/>
      <c r="M42" s="13"/>
      <c r="N42" s="13"/>
    </row>
    <row r="43" spans="1:14" ht="15.75" x14ac:dyDescent="0.25">
      <c r="B43" s="13"/>
      <c r="C43" s="16">
        <v>3</v>
      </c>
      <c r="D43" s="16">
        <f>E32</f>
        <v>7.8125</v>
      </c>
      <c r="E43" s="16">
        <f t="shared" ref="E43:F50" si="10">E42</f>
        <v>7.3</v>
      </c>
      <c r="F43" s="16">
        <f t="shared" si="10"/>
        <v>1.6763054614240216</v>
      </c>
      <c r="G43" s="16">
        <f>E29</f>
        <v>0.8</v>
      </c>
      <c r="H43" s="16">
        <f>E30</f>
        <v>0.19999999999999996</v>
      </c>
      <c r="I43" s="16">
        <f t="shared" si="9"/>
        <v>0.61146373592869097</v>
      </c>
      <c r="J43" s="24">
        <f>J42</f>
        <v>0.44400000000000001</v>
      </c>
      <c r="K43" s="87" t="s">
        <v>52</v>
      </c>
      <c r="L43" s="88"/>
      <c r="M43" s="13"/>
      <c r="N43" s="13"/>
    </row>
    <row r="44" spans="1:14" ht="15.75" x14ac:dyDescent="0.25">
      <c r="B44" s="13"/>
      <c r="C44" s="16">
        <v>4</v>
      </c>
      <c r="D44" s="16">
        <f>F32</f>
        <v>7.615384615384615</v>
      </c>
      <c r="E44" s="16">
        <f t="shared" si="10"/>
        <v>7.3</v>
      </c>
      <c r="F44" s="16">
        <f t="shared" si="10"/>
        <v>1.6763054614240216</v>
      </c>
      <c r="G44" s="16">
        <f>F29</f>
        <v>0.65</v>
      </c>
      <c r="H44" s="16">
        <f>F30</f>
        <v>0.35</v>
      </c>
      <c r="I44" s="16">
        <f t="shared" si="9"/>
        <v>0.25639526503175253</v>
      </c>
      <c r="J44" s="24">
        <f t="shared" ref="J44:J50" si="11">J43</f>
        <v>0.44400000000000001</v>
      </c>
      <c r="K44" s="87" t="s">
        <v>51</v>
      </c>
      <c r="L44" s="88"/>
      <c r="M44" s="13"/>
      <c r="N44" s="13"/>
    </row>
    <row r="45" spans="1:14" ht="15.75" x14ac:dyDescent="0.25">
      <c r="B45" s="13"/>
      <c r="C45" s="16">
        <v>5</v>
      </c>
      <c r="D45" s="16">
        <f>G32</f>
        <v>8</v>
      </c>
      <c r="E45" s="16">
        <f t="shared" si="10"/>
        <v>7.3</v>
      </c>
      <c r="F45" s="16">
        <f t="shared" si="10"/>
        <v>1.6763054614240216</v>
      </c>
      <c r="G45" s="16">
        <f>G29</f>
        <v>0.65</v>
      </c>
      <c r="H45" s="16">
        <f>G30</f>
        <v>0.35</v>
      </c>
      <c r="I45" s="16">
        <f t="shared" si="9"/>
        <v>0.56907241750950011</v>
      </c>
      <c r="J45" s="24">
        <f t="shared" si="11"/>
        <v>0.44400000000000001</v>
      </c>
      <c r="K45" s="87" t="s">
        <v>52</v>
      </c>
      <c r="L45" s="88"/>
      <c r="M45" s="13"/>
      <c r="N45" s="13"/>
    </row>
    <row r="46" spans="1:14" ht="15.75" x14ac:dyDescent="0.25">
      <c r="B46" s="13"/>
      <c r="C46" s="16">
        <v>6</v>
      </c>
      <c r="D46" s="16">
        <f>H32</f>
        <v>7.9230769230769234</v>
      </c>
      <c r="E46" s="16">
        <f t="shared" si="10"/>
        <v>7.3</v>
      </c>
      <c r="F46" s="16">
        <f t="shared" si="10"/>
        <v>1.6763054614240216</v>
      </c>
      <c r="G46" s="16">
        <f>H29</f>
        <v>0.65</v>
      </c>
      <c r="H46" s="16">
        <f>H30</f>
        <v>0.35</v>
      </c>
      <c r="I46" s="16">
        <f t="shared" si="9"/>
        <v>0.50653698701395089</v>
      </c>
      <c r="J46" s="24">
        <f t="shared" si="11"/>
        <v>0.44400000000000001</v>
      </c>
      <c r="K46" s="87" t="s">
        <v>52</v>
      </c>
      <c r="L46" s="88"/>
      <c r="M46" s="13"/>
      <c r="N46" s="13"/>
    </row>
    <row r="47" spans="1:14" ht="15.75" x14ac:dyDescent="0.25">
      <c r="B47" s="13"/>
      <c r="C47" s="16">
        <v>7</v>
      </c>
      <c r="D47" s="16">
        <f>I32</f>
        <v>7.4117647058823533</v>
      </c>
      <c r="E47" s="16">
        <f t="shared" si="10"/>
        <v>7.3</v>
      </c>
      <c r="F47" s="16">
        <f t="shared" si="10"/>
        <v>1.6763054614240216</v>
      </c>
      <c r="G47" s="16">
        <f>I29</f>
        <v>0.85</v>
      </c>
      <c r="H47" s="16">
        <f>I30</f>
        <v>0.15000000000000002</v>
      </c>
      <c r="I47" s="16">
        <f t="shared" si="9"/>
        <v>0.15871404233170652</v>
      </c>
      <c r="J47" s="24">
        <f t="shared" si="11"/>
        <v>0.44400000000000001</v>
      </c>
      <c r="K47" s="87" t="s">
        <v>51</v>
      </c>
      <c r="L47" s="88"/>
      <c r="M47" s="13"/>
      <c r="N47" s="13"/>
    </row>
    <row r="48" spans="1:14" ht="15.75" x14ac:dyDescent="0.25">
      <c r="B48" s="13"/>
      <c r="C48" s="16">
        <v>8</v>
      </c>
      <c r="D48" s="16">
        <f>J32</f>
        <v>7.7333333333333334</v>
      </c>
      <c r="E48" s="16">
        <f t="shared" si="10"/>
        <v>7.3</v>
      </c>
      <c r="F48" s="16">
        <f t="shared" si="10"/>
        <v>1.6763054614240216</v>
      </c>
      <c r="G48" s="16">
        <f>J29</f>
        <v>0.75</v>
      </c>
      <c r="H48" s="16">
        <f>J30</f>
        <v>0.25</v>
      </c>
      <c r="I48" s="16">
        <f t="shared" si="9"/>
        <v>0.447743783706889</v>
      </c>
      <c r="J48" s="24">
        <f t="shared" si="11"/>
        <v>0.44400000000000001</v>
      </c>
      <c r="K48" s="87" t="s">
        <v>52</v>
      </c>
      <c r="L48" s="88"/>
      <c r="M48" s="13"/>
      <c r="N48" s="13"/>
    </row>
    <row r="49" spans="1:14" ht="15.75" x14ac:dyDescent="0.25">
      <c r="B49" s="13"/>
      <c r="C49" s="16">
        <v>9</v>
      </c>
      <c r="D49" s="16">
        <f>K32</f>
        <v>7.8</v>
      </c>
      <c r="E49" s="16">
        <f t="shared" si="10"/>
        <v>7.3</v>
      </c>
      <c r="F49" s="16">
        <f t="shared" si="10"/>
        <v>1.6763054614240216</v>
      </c>
      <c r="G49" s="16">
        <f>K29</f>
        <v>0.75</v>
      </c>
      <c r="H49" s="16">
        <f>K30</f>
        <v>0.25</v>
      </c>
      <c r="I49" s="16">
        <f t="shared" si="9"/>
        <v>0.51662744273871775</v>
      </c>
      <c r="J49" s="24">
        <f t="shared" si="11"/>
        <v>0.44400000000000001</v>
      </c>
      <c r="K49" s="87" t="s">
        <v>52</v>
      </c>
      <c r="L49" s="88"/>
      <c r="M49" s="13"/>
      <c r="N49" s="13"/>
    </row>
    <row r="50" spans="1:14" ht="15.75" x14ac:dyDescent="0.25">
      <c r="B50" s="13"/>
      <c r="C50" s="16">
        <v>10</v>
      </c>
      <c r="D50" s="16">
        <f>L32</f>
        <v>7.3571428571428568</v>
      </c>
      <c r="E50" s="16">
        <f>E49</f>
        <v>7.3</v>
      </c>
      <c r="F50" s="16">
        <f t="shared" si="10"/>
        <v>1.6763054614240216</v>
      </c>
      <c r="G50" s="16">
        <f>L29</f>
        <v>0.7</v>
      </c>
      <c r="H50" s="16">
        <f>L30</f>
        <v>0.30000000000000004</v>
      </c>
      <c r="I50" s="16">
        <f>((D50-E50)/F50)*SQRT(G50/H50)</f>
        <v>5.2071151769824922E-2</v>
      </c>
      <c r="J50" s="24">
        <f t="shared" si="11"/>
        <v>0.44400000000000001</v>
      </c>
      <c r="K50" s="87" t="s">
        <v>51</v>
      </c>
      <c r="L50" s="88"/>
      <c r="M50" s="13"/>
      <c r="N50" s="13"/>
    </row>
    <row r="53" spans="1:14" ht="21" customHeight="1" x14ac:dyDescent="0.25">
      <c r="A53" s="85" t="s">
        <v>88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x14ac:dyDescent="0.25">
      <c r="A54" s="86" t="s">
        <v>10</v>
      </c>
      <c r="B54" s="114" t="s">
        <v>75</v>
      </c>
      <c r="C54" s="114" t="s">
        <v>74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7" t="s">
        <v>76</v>
      </c>
      <c r="N54" s="117"/>
    </row>
    <row r="55" spans="1:14" x14ac:dyDescent="0.25">
      <c r="A55" s="86"/>
      <c r="B55" s="114"/>
      <c r="C55" s="7">
        <v>1</v>
      </c>
      <c r="D55" s="7">
        <v>2</v>
      </c>
      <c r="E55" s="7">
        <v>3</v>
      </c>
      <c r="F55" s="7">
        <v>4</v>
      </c>
      <c r="G55" s="7">
        <v>5</v>
      </c>
      <c r="H55" s="7">
        <v>6</v>
      </c>
      <c r="I55" s="7">
        <v>7</v>
      </c>
      <c r="J55" s="7">
        <v>8</v>
      </c>
      <c r="K55" s="7">
        <v>9</v>
      </c>
      <c r="L55" s="7">
        <v>10</v>
      </c>
      <c r="M55" s="117"/>
      <c r="N55" s="117"/>
    </row>
    <row r="56" spans="1:14" ht="15.75" x14ac:dyDescent="0.25">
      <c r="A56" s="1">
        <v>1</v>
      </c>
      <c r="B56" s="33" t="s">
        <v>116</v>
      </c>
      <c r="C56" s="29">
        <v>1</v>
      </c>
      <c r="D56" s="29">
        <v>1</v>
      </c>
      <c r="E56" s="29">
        <v>1</v>
      </c>
      <c r="F56" s="29">
        <v>1</v>
      </c>
      <c r="G56" s="29">
        <v>1</v>
      </c>
      <c r="H56" s="29">
        <v>1</v>
      </c>
      <c r="I56" s="29">
        <v>1</v>
      </c>
      <c r="J56" s="29">
        <v>1</v>
      </c>
      <c r="K56" s="29">
        <v>1</v>
      </c>
      <c r="L56" s="29">
        <v>1</v>
      </c>
      <c r="M56" s="29">
        <f t="shared" ref="M56:M63" si="12">SUM(C56:L56)</f>
        <v>10</v>
      </c>
      <c r="N56" s="31">
        <f t="shared" ref="N56:N63" si="13">M56^2</f>
        <v>100</v>
      </c>
    </row>
    <row r="57" spans="1:14" ht="15.75" x14ac:dyDescent="0.25">
      <c r="A57" s="1">
        <v>2</v>
      </c>
      <c r="B57" s="35" t="s">
        <v>66</v>
      </c>
      <c r="C57" s="29">
        <v>1</v>
      </c>
      <c r="D57" s="29">
        <v>1</v>
      </c>
      <c r="E57" s="29">
        <v>1</v>
      </c>
      <c r="F57" s="29">
        <v>1</v>
      </c>
      <c r="G57" s="29">
        <v>1</v>
      </c>
      <c r="H57" s="29">
        <v>1</v>
      </c>
      <c r="I57" s="29">
        <v>1</v>
      </c>
      <c r="J57" s="29">
        <v>1</v>
      </c>
      <c r="K57" s="29">
        <v>1</v>
      </c>
      <c r="L57" s="29">
        <v>1</v>
      </c>
      <c r="M57" s="29">
        <f t="shared" si="12"/>
        <v>10</v>
      </c>
      <c r="N57" s="31">
        <f t="shared" si="13"/>
        <v>100</v>
      </c>
    </row>
    <row r="58" spans="1:14" ht="15.75" x14ac:dyDescent="0.25">
      <c r="A58" s="1">
        <v>3</v>
      </c>
      <c r="B58" s="33" t="s">
        <v>117</v>
      </c>
      <c r="C58" s="29">
        <v>1</v>
      </c>
      <c r="D58" s="29">
        <v>1</v>
      </c>
      <c r="E58" s="29">
        <v>1</v>
      </c>
      <c r="F58" s="29">
        <v>0</v>
      </c>
      <c r="G58" s="29">
        <v>1</v>
      </c>
      <c r="H58" s="29">
        <v>1</v>
      </c>
      <c r="I58" s="29">
        <v>1</v>
      </c>
      <c r="J58" s="29">
        <v>1</v>
      </c>
      <c r="K58" s="29">
        <v>1</v>
      </c>
      <c r="L58" s="29">
        <v>1</v>
      </c>
      <c r="M58" s="29">
        <f t="shared" si="12"/>
        <v>9</v>
      </c>
      <c r="N58" s="31">
        <f t="shared" si="13"/>
        <v>81</v>
      </c>
    </row>
    <row r="59" spans="1:14" ht="15.75" x14ac:dyDescent="0.25">
      <c r="A59" s="1">
        <v>4</v>
      </c>
      <c r="B59" s="33" t="s">
        <v>61</v>
      </c>
      <c r="C59" s="29">
        <v>1</v>
      </c>
      <c r="D59" s="29">
        <v>1</v>
      </c>
      <c r="E59" s="29">
        <v>1</v>
      </c>
      <c r="F59" s="29">
        <v>1</v>
      </c>
      <c r="G59" s="29">
        <v>1</v>
      </c>
      <c r="H59" s="29">
        <v>1</v>
      </c>
      <c r="I59" s="29">
        <v>1</v>
      </c>
      <c r="J59" s="29">
        <v>1</v>
      </c>
      <c r="K59" s="29">
        <v>1</v>
      </c>
      <c r="L59" s="29">
        <v>0</v>
      </c>
      <c r="M59" s="29">
        <f t="shared" si="12"/>
        <v>9</v>
      </c>
      <c r="N59" s="31">
        <f t="shared" si="13"/>
        <v>81</v>
      </c>
    </row>
    <row r="60" spans="1:14" ht="15.75" x14ac:dyDescent="0.25">
      <c r="A60" s="1">
        <v>5</v>
      </c>
      <c r="B60" s="33" t="s">
        <v>62</v>
      </c>
      <c r="C60" s="29">
        <v>1</v>
      </c>
      <c r="D60" s="29">
        <v>0</v>
      </c>
      <c r="E60" s="29">
        <v>1</v>
      </c>
      <c r="F60" s="29">
        <v>1</v>
      </c>
      <c r="G60" s="29">
        <v>1</v>
      </c>
      <c r="H60" s="29">
        <v>1</v>
      </c>
      <c r="I60" s="29">
        <v>1</v>
      </c>
      <c r="J60" s="29">
        <v>1</v>
      </c>
      <c r="K60" s="29">
        <v>1</v>
      </c>
      <c r="L60" s="29">
        <v>1</v>
      </c>
      <c r="M60" s="29">
        <f t="shared" si="12"/>
        <v>9</v>
      </c>
      <c r="N60" s="31">
        <f t="shared" si="13"/>
        <v>81</v>
      </c>
    </row>
    <row r="61" spans="1:14" ht="15.75" x14ac:dyDescent="0.25">
      <c r="A61" s="1">
        <v>6</v>
      </c>
      <c r="B61" s="35" t="s">
        <v>69</v>
      </c>
      <c r="C61" s="34">
        <v>1</v>
      </c>
      <c r="D61" s="34">
        <v>1</v>
      </c>
      <c r="E61" s="34">
        <v>1</v>
      </c>
      <c r="F61" s="34">
        <v>1</v>
      </c>
      <c r="G61" s="34">
        <v>1</v>
      </c>
      <c r="H61" s="34">
        <v>0</v>
      </c>
      <c r="I61" s="34">
        <v>1</v>
      </c>
      <c r="J61" s="34">
        <v>1</v>
      </c>
      <c r="K61" s="34">
        <v>1</v>
      </c>
      <c r="L61" s="34">
        <v>1</v>
      </c>
      <c r="M61" s="29">
        <f t="shared" si="12"/>
        <v>9</v>
      </c>
      <c r="N61" s="31">
        <f t="shared" si="13"/>
        <v>81</v>
      </c>
    </row>
    <row r="62" spans="1:14" ht="15.75" x14ac:dyDescent="0.25">
      <c r="A62" s="1">
        <v>7</v>
      </c>
      <c r="B62" s="39" t="s">
        <v>59</v>
      </c>
      <c r="C62" s="29">
        <v>1</v>
      </c>
      <c r="D62" s="29">
        <v>1</v>
      </c>
      <c r="E62" s="29">
        <v>1</v>
      </c>
      <c r="F62" s="29">
        <v>0</v>
      </c>
      <c r="G62" s="29">
        <v>1</v>
      </c>
      <c r="H62" s="29">
        <v>1</v>
      </c>
      <c r="I62" s="29">
        <v>1</v>
      </c>
      <c r="J62" s="29">
        <v>1</v>
      </c>
      <c r="K62" s="29">
        <v>1</v>
      </c>
      <c r="L62" s="29">
        <v>0</v>
      </c>
      <c r="M62" s="29">
        <f t="shared" si="12"/>
        <v>8</v>
      </c>
      <c r="N62" s="31">
        <f t="shared" si="13"/>
        <v>64</v>
      </c>
    </row>
    <row r="63" spans="1:14" ht="15.75" x14ac:dyDescent="0.25">
      <c r="A63" s="1">
        <v>8</v>
      </c>
      <c r="B63" s="35" t="s">
        <v>67</v>
      </c>
      <c r="C63" s="29">
        <v>1</v>
      </c>
      <c r="D63" s="29">
        <v>0</v>
      </c>
      <c r="E63" s="29">
        <v>1</v>
      </c>
      <c r="F63" s="29">
        <v>1</v>
      </c>
      <c r="G63" s="29">
        <v>1</v>
      </c>
      <c r="H63" s="29">
        <v>1</v>
      </c>
      <c r="I63" s="29">
        <v>1</v>
      </c>
      <c r="J63" s="29">
        <v>0</v>
      </c>
      <c r="K63" s="29">
        <v>1</v>
      </c>
      <c r="L63" s="29">
        <v>1</v>
      </c>
      <c r="M63" s="29">
        <f t="shared" si="12"/>
        <v>8</v>
      </c>
      <c r="N63" s="31">
        <f t="shared" si="13"/>
        <v>64</v>
      </c>
    </row>
    <row r="64" spans="1:14" ht="15.75" x14ac:dyDescent="0.25">
      <c r="A64" s="1">
        <v>9</v>
      </c>
      <c r="B64" s="33" t="s">
        <v>54</v>
      </c>
      <c r="C64" s="29">
        <v>1</v>
      </c>
      <c r="D64" s="29">
        <v>0</v>
      </c>
      <c r="E64" s="29">
        <v>1</v>
      </c>
      <c r="F64" s="29">
        <v>0</v>
      </c>
      <c r="G64" s="29">
        <v>1</v>
      </c>
      <c r="H64" s="29">
        <v>1</v>
      </c>
      <c r="I64" s="29">
        <v>0</v>
      </c>
      <c r="J64" s="29">
        <v>1</v>
      </c>
      <c r="K64" s="29">
        <v>1</v>
      </c>
      <c r="L64" s="29">
        <v>1</v>
      </c>
      <c r="M64" s="29">
        <f>SUM(C64:L64)</f>
        <v>7</v>
      </c>
      <c r="N64" s="31">
        <f>M64^2</f>
        <v>49</v>
      </c>
    </row>
    <row r="65" spans="1:15" ht="15.75" x14ac:dyDescent="0.25">
      <c r="A65" s="1">
        <v>10</v>
      </c>
      <c r="B65" s="33" t="s">
        <v>118</v>
      </c>
      <c r="C65" s="29">
        <v>1</v>
      </c>
      <c r="D65" s="29">
        <v>1</v>
      </c>
      <c r="E65" s="29">
        <v>1</v>
      </c>
      <c r="F65" s="29">
        <v>0</v>
      </c>
      <c r="G65" s="29">
        <v>0</v>
      </c>
      <c r="H65" s="29">
        <v>1</v>
      </c>
      <c r="I65" s="29">
        <v>1</v>
      </c>
      <c r="J65" s="29">
        <v>0</v>
      </c>
      <c r="K65" s="29">
        <v>1</v>
      </c>
      <c r="L65" s="29">
        <v>1</v>
      </c>
      <c r="M65" s="29">
        <f t="shared" ref="M65:M75" si="14">SUM(C65:L65)</f>
        <v>7</v>
      </c>
      <c r="N65" s="31">
        <f t="shared" ref="N65:N75" si="15">M65^2</f>
        <v>49</v>
      </c>
    </row>
    <row r="66" spans="1:15" ht="15.75" x14ac:dyDescent="0.25">
      <c r="A66" s="1">
        <v>11</v>
      </c>
      <c r="B66" s="35" t="s">
        <v>68</v>
      </c>
      <c r="C66" s="34">
        <v>1</v>
      </c>
      <c r="D66" s="34">
        <v>1</v>
      </c>
      <c r="E66" s="34">
        <v>1</v>
      </c>
      <c r="F66" s="34">
        <v>1</v>
      </c>
      <c r="G66" s="34">
        <v>0</v>
      </c>
      <c r="H66" s="34">
        <v>1</v>
      </c>
      <c r="I66" s="34">
        <v>1</v>
      </c>
      <c r="J66" s="34">
        <v>1</v>
      </c>
      <c r="K66" s="34">
        <v>0</v>
      </c>
      <c r="L66" s="34">
        <v>0</v>
      </c>
      <c r="M66" s="29">
        <f t="shared" si="14"/>
        <v>7</v>
      </c>
      <c r="N66" s="31">
        <f t="shared" si="15"/>
        <v>49</v>
      </c>
    </row>
    <row r="67" spans="1:15" ht="15.75" x14ac:dyDescent="0.25">
      <c r="A67" s="1">
        <v>12</v>
      </c>
      <c r="B67" s="35" t="s">
        <v>71</v>
      </c>
      <c r="C67" s="34">
        <v>1</v>
      </c>
      <c r="D67" s="34">
        <v>1</v>
      </c>
      <c r="E67" s="34">
        <v>1</v>
      </c>
      <c r="F67" s="34">
        <v>0</v>
      </c>
      <c r="G67" s="34">
        <v>1</v>
      </c>
      <c r="H67" s="34">
        <v>0</v>
      </c>
      <c r="I67" s="34">
        <v>1</v>
      </c>
      <c r="J67" s="34">
        <v>1</v>
      </c>
      <c r="K67" s="34">
        <v>0</v>
      </c>
      <c r="L67" s="34">
        <v>1</v>
      </c>
      <c r="M67" s="29">
        <f t="shared" si="14"/>
        <v>7</v>
      </c>
      <c r="N67" s="31">
        <f t="shared" si="15"/>
        <v>49</v>
      </c>
    </row>
    <row r="68" spans="1:15" ht="15.75" x14ac:dyDescent="0.25">
      <c r="A68" s="1">
        <v>13</v>
      </c>
      <c r="B68" s="35" t="s">
        <v>72</v>
      </c>
      <c r="C68" s="34">
        <v>1</v>
      </c>
      <c r="D68" s="34">
        <v>1</v>
      </c>
      <c r="E68" s="34">
        <v>1</v>
      </c>
      <c r="F68" s="34">
        <v>1</v>
      </c>
      <c r="G68" s="34">
        <v>0</v>
      </c>
      <c r="H68" s="34">
        <v>1</v>
      </c>
      <c r="I68" s="34">
        <v>0</v>
      </c>
      <c r="J68" s="34">
        <v>1</v>
      </c>
      <c r="K68" s="34">
        <v>1</v>
      </c>
      <c r="L68" s="34">
        <v>0</v>
      </c>
      <c r="M68" s="29">
        <f t="shared" si="14"/>
        <v>7</v>
      </c>
      <c r="N68" s="31">
        <f t="shared" si="15"/>
        <v>49</v>
      </c>
    </row>
    <row r="69" spans="1:15" ht="15.75" x14ac:dyDescent="0.25">
      <c r="A69" s="1">
        <v>14</v>
      </c>
      <c r="B69" s="27" t="s">
        <v>115</v>
      </c>
      <c r="C69" s="29">
        <v>1</v>
      </c>
      <c r="D69" s="29">
        <v>1</v>
      </c>
      <c r="E69" s="29">
        <v>0</v>
      </c>
      <c r="F69" s="29">
        <v>1</v>
      </c>
      <c r="G69" s="29">
        <v>0</v>
      </c>
      <c r="H69" s="29">
        <v>0</v>
      </c>
      <c r="I69" s="29">
        <v>1</v>
      </c>
      <c r="J69" s="29">
        <v>1</v>
      </c>
      <c r="K69" s="29">
        <v>0</v>
      </c>
      <c r="L69" s="29">
        <v>1</v>
      </c>
      <c r="M69" s="29">
        <f t="shared" si="14"/>
        <v>6</v>
      </c>
      <c r="N69" s="31">
        <f t="shared" si="15"/>
        <v>36</v>
      </c>
    </row>
    <row r="70" spans="1:15" ht="15.75" x14ac:dyDescent="0.25">
      <c r="A70" s="1">
        <v>15</v>
      </c>
      <c r="B70" s="33" t="s">
        <v>57</v>
      </c>
      <c r="C70" s="29">
        <v>0</v>
      </c>
      <c r="D70" s="29">
        <v>1</v>
      </c>
      <c r="E70" s="29">
        <v>0</v>
      </c>
      <c r="F70" s="29">
        <v>1</v>
      </c>
      <c r="G70" s="29">
        <v>0</v>
      </c>
      <c r="H70" s="29">
        <v>0</v>
      </c>
      <c r="I70" s="29">
        <v>1</v>
      </c>
      <c r="J70" s="29">
        <v>1</v>
      </c>
      <c r="K70" s="29">
        <v>1</v>
      </c>
      <c r="L70" s="29">
        <v>1</v>
      </c>
      <c r="M70" s="29">
        <f t="shared" si="14"/>
        <v>6</v>
      </c>
      <c r="N70" s="31">
        <f t="shared" si="15"/>
        <v>36</v>
      </c>
    </row>
    <row r="71" spans="1:15" ht="15.75" x14ac:dyDescent="0.25">
      <c r="A71" s="1">
        <v>16</v>
      </c>
      <c r="B71" s="35" t="s">
        <v>64</v>
      </c>
      <c r="C71" s="32">
        <v>1</v>
      </c>
      <c r="D71" s="32">
        <v>0</v>
      </c>
      <c r="E71" s="32">
        <v>1</v>
      </c>
      <c r="F71" s="32">
        <v>1</v>
      </c>
      <c r="G71" s="32">
        <v>0</v>
      </c>
      <c r="H71" s="32">
        <v>1</v>
      </c>
      <c r="I71" s="32">
        <v>1</v>
      </c>
      <c r="J71" s="32">
        <v>0</v>
      </c>
      <c r="K71" s="32">
        <v>1</v>
      </c>
      <c r="L71" s="32">
        <v>0</v>
      </c>
      <c r="M71" s="29">
        <f t="shared" si="14"/>
        <v>6</v>
      </c>
      <c r="N71" s="31">
        <f t="shared" si="15"/>
        <v>36</v>
      </c>
    </row>
    <row r="72" spans="1:15" ht="15.75" x14ac:dyDescent="0.25">
      <c r="A72" s="1">
        <v>17</v>
      </c>
      <c r="B72" s="35" t="s">
        <v>65</v>
      </c>
      <c r="C72" s="29">
        <v>0</v>
      </c>
      <c r="D72" s="29">
        <v>0</v>
      </c>
      <c r="E72" s="29">
        <v>1</v>
      </c>
      <c r="F72" s="29">
        <v>1</v>
      </c>
      <c r="G72" s="29">
        <v>1</v>
      </c>
      <c r="H72" s="29">
        <v>0</v>
      </c>
      <c r="I72" s="29">
        <v>1</v>
      </c>
      <c r="J72" s="29">
        <v>1</v>
      </c>
      <c r="K72" s="29">
        <v>0</v>
      </c>
      <c r="L72" s="29">
        <v>1</v>
      </c>
      <c r="M72" s="29">
        <f t="shared" si="14"/>
        <v>6</v>
      </c>
      <c r="N72" s="31">
        <f t="shared" si="15"/>
        <v>36</v>
      </c>
    </row>
    <row r="73" spans="1:15" ht="15.75" x14ac:dyDescent="0.25">
      <c r="A73" s="1">
        <v>18</v>
      </c>
      <c r="B73" s="35" t="s">
        <v>70</v>
      </c>
      <c r="C73" s="34">
        <v>0</v>
      </c>
      <c r="D73" s="34">
        <v>1</v>
      </c>
      <c r="E73" s="34">
        <v>1</v>
      </c>
      <c r="F73" s="34">
        <v>0</v>
      </c>
      <c r="G73" s="34">
        <v>1</v>
      </c>
      <c r="H73" s="34">
        <v>1</v>
      </c>
      <c r="I73" s="34">
        <v>0</v>
      </c>
      <c r="J73" s="34">
        <v>0</v>
      </c>
      <c r="K73" s="34">
        <v>1</v>
      </c>
      <c r="L73" s="34">
        <v>1</v>
      </c>
      <c r="M73" s="29">
        <f t="shared" si="14"/>
        <v>6</v>
      </c>
      <c r="N73" s="31">
        <f t="shared" si="15"/>
        <v>36</v>
      </c>
    </row>
    <row r="74" spans="1:15" ht="15.75" x14ac:dyDescent="0.25">
      <c r="A74" s="1">
        <v>19</v>
      </c>
      <c r="B74" s="35" t="s">
        <v>73</v>
      </c>
      <c r="C74" s="34">
        <v>0</v>
      </c>
      <c r="D74" s="34">
        <v>1</v>
      </c>
      <c r="E74" s="34">
        <v>0</v>
      </c>
      <c r="F74" s="34">
        <v>1</v>
      </c>
      <c r="G74" s="34">
        <v>1</v>
      </c>
      <c r="H74" s="34">
        <v>0</v>
      </c>
      <c r="I74" s="34">
        <v>1</v>
      </c>
      <c r="J74" s="34">
        <v>1</v>
      </c>
      <c r="K74" s="34">
        <v>1</v>
      </c>
      <c r="L74" s="34">
        <v>0</v>
      </c>
      <c r="M74" s="29">
        <f t="shared" si="14"/>
        <v>6</v>
      </c>
      <c r="N74" s="31">
        <f t="shared" si="15"/>
        <v>36</v>
      </c>
    </row>
    <row r="75" spans="1:15" ht="15.75" x14ac:dyDescent="0.25">
      <c r="A75" s="1">
        <v>20</v>
      </c>
      <c r="B75" s="33" t="s">
        <v>63</v>
      </c>
      <c r="C75" s="29">
        <v>0</v>
      </c>
      <c r="D75" s="29">
        <v>1</v>
      </c>
      <c r="E75" s="29">
        <v>0</v>
      </c>
      <c r="F75" s="29">
        <v>0</v>
      </c>
      <c r="G75" s="29">
        <v>0</v>
      </c>
      <c r="H75" s="29">
        <v>0</v>
      </c>
      <c r="I75" s="29">
        <v>1</v>
      </c>
      <c r="J75" s="29">
        <v>0</v>
      </c>
      <c r="K75" s="29">
        <v>0</v>
      </c>
      <c r="L75" s="29">
        <v>1</v>
      </c>
      <c r="M75" s="29">
        <f t="shared" si="14"/>
        <v>3</v>
      </c>
      <c r="N75" s="31">
        <f t="shared" si="15"/>
        <v>9</v>
      </c>
    </row>
    <row r="76" spans="1:15" ht="15.75" x14ac:dyDescent="0.25">
      <c r="A76" s="84" t="s">
        <v>77</v>
      </c>
      <c r="B76" s="84"/>
      <c r="C76" s="34">
        <f t="shared" ref="C76:K76" si="16">SUM(C56:C75)</f>
        <v>15</v>
      </c>
      <c r="D76" s="34">
        <f t="shared" si="16"/>
        <v>15</v>
      </c>
      <c r="E76" s="34">
        <f t="shared" si="16"/>
        <v>16</v>
      </c>
      <c r="F76" s="34">
        <f t="shared" si="16"/>
        <v>13</v>
      </c>
      <c r="G76" s="34">
        <f t="shared" si="16"/>
        <v>13</v>
      </c>
      <c r="H76" s="34">
        <f t="shared" si="16"/>
        <v>13</v>
      </c>
      <c r="I76" s="34">
        <f t="shared" si="16"/>
        <v>17</v>
      </c>
      <c r="J76" s="34">
        <f t="shared" si="16"/>
        <v>15</v>
      </c>
      <c r="K76" s="34">
        <f t="shared" si="16"/>
        <v>15</v>
      </c>
      <c r="L76" s="34">
        <f>SUM(L56:L75)</f>
        <v>14</v>
      </c>
      <c r="M76" s="22">
        <f>SUM(M56:M75)</f>
        <v>146</v>
      </c>
      <c r="N76" s="59">
        <f>SUM(N56:N75)</f>
        <v>1122</v>
      </c>
      <c r="O76" s="60"/>
    </row>
    <row r="77" spans="1:15" ht="15.75" x14ac:dyDescent="0.25">
      <c r="A77" s="84" t="s">
        <v>102</v>
      </c>
      <c r="B77" s="84"/>
      <c r="C77" s="84">
        <v>10</v>
      </c>
      <c r="D77" s="84"/>
      <c r="E77" s="84"/>
      <c r="F77" s="84"/>
      <c r="G77" s="84"/>
      <c r="H77" s="84"/>
      <c r="I77" s="84"/>
      <c r="J77" s="84"/>
      <c r="K77" s="84"/>
      <c r="L77" s="84"/>
      <c r="M77" s="28"/>
      <c r="N77" s="28"/>
      <c r="O77" s="28"/>
    </row>
    <row r="78" spans="1:15" ht="15.75" x14ac:dyDescent="0.25">
      <c r="A78" s="84" t="s">
        <v>103</v>
      </c>
      <c r="B78" s="84"/>
      <c r="C78" s="84">
        <f>C77-1</f>
        <v>9</v>
      </c>
      <c r="D78" s="84"/>
      <c r="E78" s="84"/>
      <c r="F78" s="84"/>
      <c r="G78" s="84"/>
      <c r="H78" s="84"/>
      <c r="I78" s="84"/>
      <c r="J78" s="84"/>
      <c r="K78" s="84"/>
      <c r="L78" s="84"/>
      <c r="M78" s="28"/>
      <c r="N78" s="28"/>
      <c r="O78" s="28"/>
    </row>
    <row r="79" spans="1:15" ht="15.75" x14ac:dyDescent="0.25">
      <c r="A79" s="95" t="s">
        <v>28</v>
      </c>
      <c r="B79" s="96"/>
      <c r="C79" s="34">
        <f>C76/20</f>
        <v>0.75</v>
      </c>
      <c r="D79" s="34">
        <f t="shared" ref="D79:L79" si="17">D76/20</f>
        <v>0.75</v>
      </c>
      <c r="E79" s="34">
        <f t="shared" si="17"/>
        <v>0.8</v>
      </c>
      <c r="F79" s="34">
        <f t="shared" si="17"/>
        <v>0.65</v>
      </c>
      <c r="G79" s="34">
        <f t="shared" si="17"/>
        <v>0.65</v>
      </c>
      <c r="H79" s="34">
        <f t="shared" si="17"/>
        <v>0.65</v>
      </c>
      <c r="I79" s="34">
        <f t="shared" si="17"/>
        <v>0.85</v>
      </c>
      <c r="J79" s="34">
        <f t="shared" si="17"/>
        <v>0.75</v>
      </c>
      <c r="K79" s="34">
        <f t="shared" si="17"/>
        <v>0.75</v>
      </c>
      <c r="L79" s="34">
        <f t="shared" si="17"/>
        <v>0.7</v>
      </c>
      <c r="M79" s="28"/>
      <c r="N79" s="28"/>
      <c r="O79" s="28"/>
    </row>
    <row r="80" spans="1:15" ht="15.75" x14ac:dyDescent="0.25">
      <c r="A80" s="95" t="s">
        <v>29</v>
      </c>
      <c r="B80" s="96"/>
      <c r="C80" s="34">
        <f>1-C79</f>
        <v>0.25</v>
      </c>
      <c r="D80" s="34">
        <f t="shared" ref="D80:L80" si="18">1-D79</f>
        <v>0.25</v>
      </c>
      <c r="E80" s="34">
        <f t="shared" si="18"/>
        <v>0.19999999999999996</v>
      </c>
      <c r="F80" s="34">
        <f t="shared" si="18"/>
        <v>0.35</v>
      </c>
      <c r="G80" s="34">
        <f t="shared" si="18"/>
        <v>0.35</v>
      </c>
      <c r="H80" s="34">
        <f t="shared" si="18"/>
        <v>0.35</v>
      </c>
      <c r="I80" s="34">
        <f t="shared" si="18"/>
        <v>0.15000000000000002</v>
      </c>
      <c r="J80" s="34">
        <f t="shared" si="18"/>
        <v>0.25</v>
      </c>
      <c r="K80" s="34">
        <f t="shared" si="18"/>
        <v>0.25</v>
      </c>
      <c r="L80" s="34">
        <f t="shared" si="18"/>
        <v>0.30000000000000004</v>
      </c>
      <c r="M80" s="28"/>
      <c r="N80" s="28"/>
      <c r="O80" s="28"/>
    </row>
    <row r="81" spans="1:15" ht="15.75" x14ac:dyDescent="0.25">
      <c r="A81" s="95" t="s">
        <v>80</v>
      </c>
      <c r="B81" s="96"/>
      <c r="C81" s="34">
        <f>C79*C80</f>
        <v>0.1875</v>
      </c>
      <c r="D81" s="34">
        <f t="shared" ref="D81:L81" si="19">D79*D80</f>
        <v>0.1875</v>
      </c>
      <c r="E81" s="34">
        <f t="shared" si="19"/>
        <v>0.15999999999999998</v>
      </c>
      <c r="F81" s="34">
        <f t="shared" si="19"/>
        <v>0.22749999999999998</v>
      </c>
      <c r="G81" s="34">
        <f t="shared" si="19"/>
        <v>0.22749999999999998</v>
      </c>
      <c r="H81" s="34">
        <f t="shared" si="19"/>
        <v>0.22749999999999998</v>
      </c>
      <c r="I81" s="34">
        <f t="shared" si="19"/>
        <v>0.1275</v>
      </c>
      <c r="J81" s="34">
        <f t="shared" si="19"/>
        <v>0.1875</v>
      </c>
      <c r="K81" s="34">
        <f t="shared" si="19"/>
        <v>0.1875</v>
      </c>
      <c r="L81" s="34">
        <f t="shared" si="19"/>
        <v>0.21000000000000002</v>
      </c>
      <c r="M81" s="28"/>
      <c r="N81" s="28"/>
      <c r="O81" s="28"/>
    </row>
    <row r="82" spans="1:15" ht="30.75" customHeight="1" x14ac:dyDescent="0.25">
      <c r="A82" s="95"/>
      <c r="B82" s="96"/>
      <c r="C82" s="86">
        <f>SUM('SIKLUS III'!C81,'SIKLUS III'!E81,'SIKLUS III'!G81,'SIKLUS III'!H81,'SIKLUS III'!J81,'SIKLUS III'!K81)</f>
        <v>1.1775</v>
      </c>
      <c r="D82" s="86"/>
      <c r="E82" s="86"/>
      <c r="F82" s="86"/>
      <c r="G82" s="86"/>
      <c r="H82" s="86"/>
      <c r="I82" s="86"/>
      <c r="J82" s="86"/>
      <c r="K82" s="86"/>
      <c r="L82" s="86"/>
      <c r="M82" s="28"/>
      <c r="N82" s="28"/>
      <c r="O82" s="28"/>
    </row>
    <row r="83" spans="1:15" ht="15.75" x14ac:dyDescent="0.25">
      <c r="A83" s="95" t="s">
        <v>81</v>
      </c>
      <c r="B83" s="96"/>
      <c r="C83" s="84">
        <f>(((N76)-((M76)^2)/20))/20</f>
        <v>2.8100000000000023</v>
      </c>
      <c r="D83" s="84"/>
      <c r="E83" s="84"/>
      <c r="F83" s="84"/>
      <c r="G83" s="84"/>
      <c r="H83" s="84"/>
      <c r="I83" s="84"/>
      <c r="J83" s="84"/>
      <c r="K83" s="84"/>
      <c r="L83" s="84"/>
      <c r="M83" s="28"/>
      <c r="N83" s="28"/>
      <c r="O83" s="28"/>
    </row>
    <row r="84" spans="1:15" ht="15.75" x14ac:dyDescent="0.25">
      <c r="A84" s="95" t="s">
        <v>82</v>
      </c>
      <c r="B84" s="96"/>
      <c r="C84" s="84">
        <f>((C77/(C77-1))*(1-(C82/(C83)^2)))</f>
        <v>0.94541749865264035</v>
      </c>
      <c r="D84" s="84"/>
      <c r="E84" s="84"/>
      <c r="F84" s="84"/>
      <c r="G84" s="84"/>
      <c r="H84" s="84"/>
      <c r="I84" s="84"/>
      <c r="J84" s="84"/>
      <c r="K84" s="84"/>
      <c r="L84" s="84"/>
      <c r="M84" s="28"/>
      <c r="N84" s="28"/>
      <c r="O84" s="28"/>
    </row>
    <row r="85" spans="1:15" ht="15.75" x14ac:dyDescent="0.25">
      <c r="A85" s="95" t="s">
        <v>83</v>
      </c>
      <c r="B85" s="96"/>
      <c r="C85" s="84" t="s">
        <v>86</v>
      </c>
      <c r="D85" s="84"/>
      <c r="E85" s="84"/>
      <c r="F85" s="84"/>
      <c r="G85" s="84"/>
      <c r="H85" s="84"/>
      <c r="I85" s="84"/>
      <c r="J85" s="84"/>
      <c r="K85" s="84"/>
      <c r="L85" s="84"/>
      <c r="M85" s="28"/>
      <c r="N85" s="28"/>
      <c r="O85" s="28"/>
    </row>
    <row r="86" spans="1:15" ht="15.75" x14ac:dyDescent="0.25">
      <c r="A86" s="95" t="s">
        <v>84</v>
      </c>
      <c r="B86" s="96"/>
      <c r="C86" s="84" t="s">
        <v>85</v>
      </c>
      <c r="D86" s="84"/>
      <c r="E86" s="84"/>
      <c r="F86" s="84"/>
      <c r="G86" s="84"/>
      <c r="H86" s="84"/>
      <c r="I86" s="84"/>
      <c r="J86" s="84"/>
      <c r="K86" s="84"/>
      <c r="L86" s="84"/>
      <c r="M86" s="28"/>
      <c r="N86" s="28"/>
      <c r="O86" s="28"/>
    </row>
    <row r="87" spans="1:15" ht="94.5" customHeight="1" x14ac:dyDescent="0.25"/>
    <row r="90" spans="1:15" ht="25.5" customHeight="1" x14ac:dyDescent="0.25">
      <c r="A90" s="85" t="s">
        <v>98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</row>
    <row r="91" spans="1:15" ht="15.75" x14ac:dyDescent="0.25">
      <c r="A91" s="86" t="s">
        <v>10</v>
      </c>
      <c r="B91" s="89" t="s">
        <v>75</v>
      </c>
      <c r="C91" s="84" t="s">
        <v>74</v>
      </c>
      <c r="D91" s="84"/>
      <c r="E91" s="84"/>
      <c r="F91" s="84"/>
      <c r="G91" s="84"/>
      <c r="H91" s="84"/>
      <c r="I91" s="84"/>
      <c r="J91" s="84"/>
      <c r="K91" s="84"/>
      <c r="L91" s="84"/>
      <c r="M91" s="91" t="s">
        <v>76</v>
      </c>
      <c r="N91" s="92"/>
    </row>
    <row r="92" spans="1:15" ht="15.75" x14ac:dyDescent="0.25">
      <c r="A92" s="86"/>
      <c r="B92" s="90"/>
      <c r="C92" s="38">
        <v>1</v>
      </c>
      <c r="D92" s="38">
        <v>2</v>
      </c>
      <c r="E92" s="38">
        <v>3</v>
      </c>
      <c r="F92" s="38">
        <v>4</v>
      </c>
      <c r="G92" s="38">
        <v>5</v>
      </c>
      <c r="H92" s="38">
        <v>6</v>
      </c>
      <c r="I92" s="38">
        <v>7</v>
      </c>
      <c r="J92" s="38">
        <v>8</v>
      </c>
      <c r="K92" s="38">
        <v>9</v>
      </c>
      <c r="L92" s="38">
        <v>10</v>
      </c>
      <c r="M92" s="93"/>
      <c r="N92" s="94"/>
    </row>
    <row r="93" spans="1:15" ht="15.75" x14ac:dyDescent="0.25">
      <c r="A93" s="1">
        <v>1</v>
      </c>
      <c r="B93" s="33" t="s">
        <v>116</v>
      </c>
      <c r="C93" s="29">
        <v>1</v>
      </c>
      <c r="D93" s="29">
        <v>1</v>
      </c>
      <c r="E93" s="29">
        <v>1</v>
      </c>
      <c r="F93" s="29">
        <v>1</v>
      </c>
      <c r="G93" s="29">
        <v>1</v>
      </c>
      <c r="H93" s="29">
        <v>1</v>
      </c>
      <c r="I93" s="29">
        <v>1</v>
      </c>
      <c r="J93" s="29">
        <v>1</v>
      </c>
      <c r="K93" s="29">
        <v>1</v>
      </c>
      <c r="L93" s="29">
        <v>1</v>
      </c>
      <c r="M93" s="118">
        <f>SUM(C93:L93)</f>
        <v>10</v>
      </c>
      <c r="N93" s="118"/>
    </row>
    <row r="94" spans="1:15" ht="15.75" x14ac:dyDescent="0.25">
      <c r="A94" s="1">
        <v>2</v>
      </c>
      <c r="B94" s="35" t="s">
        <v>66</v>
      </c>
      <c r="C94" s="29">
        <v>1</v>
      </c>
      <c r="D94" s="29">
        <v>1</v>
      </c>
      <c r="E94" s="29">
        <v>1</v>
      </c>
      <c r="F94" s="29">
        <v>1</v>
      </c>
      <c r="G94" s="29">
        <v>1</v>
      </c>
      <c r="H94" s="29">
        <v>1</v>
      </c>
      <c r="I94" s="29">
        <v>1</v>
      </c>
      <c r="J94" s="29">
        <v>1</v>
      </c>
      <c r="K94" s="29">
        <v>1</v>
      </c>
      <c r="L94" s="29">
        <v>1</v>
      </c>
      <c r="M94" s="118">
        <f t="shared" ref="M94:M113" si="20">SUM(C94:L94)</f>
        <v>10</v>
      </c>
      <c r="N94" s="118"/>
    </row>
    <row r="95" spans="1:15" ht="15.75" x14ac:dyDescent="0.25">
      <c r="A95" s="1">
        <v>3</v>
      </c>
      <c r="B95" s="33" t="s">
        <v>117</v>
      </c>
      <c r="C95" s="29">
        <v>1</v>
      </c>
      <c r="D95" s="29">
        <v>1</v>
      </c>
      <c r="E95" s="29">
        <v>1</v>
      </c>
      <c r="F95" s="29">
        <v>0</v>
      </c>
      <c r="G95" s="29">
        <v>1</v>
      </c>
      <c r="H95" s="29">
        <v>1</v>
      </c>
      <c r="I95" s="29">
        <v>1</v>
      </c>
      <c r="J95" s="29">
        <v>1</v>
      </c>
      <c r="K95" s="29">
        <v>1</v>
      </c>
      <c r="L95" s="29">
        <v>1</v>
      </c>
      <c r="M95" s="118">
        <f t="shared" si="20"/>
        <v>9</v>
      </c>
      <c r="N95" s="118"/>
    </row>
    <row r="96" spans="1:15" ht="15.75" x14ac:dyDescent="0.25">
      <c r="A96" s="1">
        <v>4</v>
      </c>
      <c r="B96" s="33" t="s">
        <v>61</v>
      </c>
      <c r="C96" s="29">
        <v>1</v>
      </c>
      <c r="D96" s="29">
        <v>1</v>
      </c>
      <c r="E96" s="29">
        <v>1</v>
      </c>
      <c r="F96" s="29">
        <v>1</v>
      </c>
      <c r="G96" s="29">
        <v>1</v>
      </c>
      <c r="H96" s="29">
        <v>1</v>
      </c>
      <c r="I96" s="29">
        <v>1</v>
      </c>
      <c r="J96" s="29">
        <v>1</v>
      </c>
      <c r="K96" s="29">
        <v>1</v>
      </c>
      <c r="L96" s="29">
        <v>0</v>
      </c>
      <c r="M96" s="118">
        <f t="shared" si="20"/>
        <v>9</v>
      </c>
      <c r="N96" s="118"/>
    </row>
    <row r="97" spans="1:14" ht="15.75" x14ac:dyDescent="0.25">
      <c r="A97" s="1">
        <v>5</v>
      </c>
      <c r="B97" s="33" t="s">
        <v>62</v>
      </c>
      <c r="C97" s="29">
        <v>1</v>
      </c>
      <c r="D97" s="29">
        <v>0</v>
      </c>
      <c r="E97" s="29">
        <v>1</v>
      </c>
      <c r="F97" s="29">
        <v>1</v>
      </c>
      <c r="G97" s="29">
        <v>1</v>
      </c>
      <c r="H97" s="29">
        <v>1</v>
      </c>
      <c r="I97" s="29">
        <v>1</v>
      </c>
      <c r="J97" s="29">
        <v>1</v>
      </c>
      <c r="K97" s="29">
        <v>1</v>
      </c>
      <c r="L97" s="29">
        <v>1</v>
      </c>
      <c r="M97" s="118">
        <f t="shared" si="20"/>
        <v>9</v>
      </c>
      <c r="N97" s="118"/>
    </row>
    <row r="98" spans="1:14" ht="15.75" x14ac:dyDescent="0.25">
      <c r="A98" s="1">
        <v>6</v>
      </c>
      <c r="B98" s="35" t="s">
        <v>69</v>
      </c>
      <c r="C98" s="34">
        <v>1</v>
      </c>
      <c r="D98" s="34">
        <v>1</v>
      </c>
      <c r="E98" s="34">
        <v>1</v>
      </c>
      <c r="F98" s="34">
        <v>1</v>
      </c>
      <c r="G98" s="34">
        <v>1</v>
      </c>
      <c r="H98" s="34">
        <v>0</v>
      </c>
      <c r="I98" s="34">
        <v>1</v>
      </c>
      <c r="J98" s="34">
        <v>1</v>
      </c>
      <c r="K98" s="34">
        <v>1</v>
      </c>
      <c r="L98" s="34">
        <v>1</v>
      </c>
      <c r="M98" s="118">
        <f t="shared" si="20"/>
        <v>9</v>
      </c>
      <c r="N98" s="118"/>
    </row>
    <row r="99" spans="1:14" ht="15.75" x14ac:dyDescent="0.25">
      <c r="A99" s="1">
        <v>7</v>
      </c>
      <c r="B99" s="39" t="s">
        <v>119</v>
      </c>
      <c r="C99" s="29">
        <v>1</v>
      </c>
      <c r="D99" s="29">
        <v>1</v>
      </c>
      <c r="E99" s="29">
        <v>1</v>
      </c>
      <c r="F99" s="29">
        <v>0</v>
      </c>
      <c r="G99" s="29">
        <v>1</v>
      </c>
      <c r="H99" s="29">
        <v>1</v>
      </c>
      <c r="I99" s="29">
        <v>1</v>
      </c>
      <c r="J99" s="29">
        <v>1</v>
      </c>
      <c r="K99" s="29">
        <v>1</v>
      </c>
      <c r="L99" s="29">
        <v>0</v>
      </c>
      <c r="M99" s="118">
        <f t="shared" si="20"/>
        <v>8</v>
      </c>
      <c r="N99" s="118"/>
    </row>
    <row r="100" spans="1:14" ht="15.75" x14ac:dyDescent="0.25">
      <c r="A100" s="1">
        <v>8</v>
      </c>
      <c r="B100" s="35" t="s">
        <v>67</v>
      </c>
      <c r="C100" s="29">
        <v>1</v>
      </c>
      <c r="D100" s="29">
        <v>0</v>
      </c>
      <c r="E100" s="29">
        <v>1</v>
      </c>
      <c r="F100" s="29">
        <v>1</v>
      </c>
      <c r="G100" s="29">
        <v>1</v>
      </c>
      <c r="H100" s="29">
        <v>1</v>
      </c>
      <c r="I100" s="29">
        <v>1</v>
      </c>
      <c r="J100" s="29">
        <v>0</v>
      </c>
      <c r="K100" s="29">
        <v>1</v>
      </c>
      <c r="L100" s="29">
        <v>1</v>
      </c>
      <c r="M100" s="118">
        <f t="shared" si="20"/>
        <v>8</v>
      </c>
      <c r="N100" s="118"/>
    </row>
    <row r="101" spans="1:14" ht="15.75" x14ac:dyDescent="0.25">
      <c r="A101" s="1">
        <v>9</v>
      </c>
      <c r="B101" s="33" t="s">
        <v>54</v>
      </c>
      <c r="C101" s="29">
        <v>1</v>
      </c>
      <c r="D101" s="29">
        <v>0</v>
      </c>
      <c r="E101" s="29">
        <v>1</v>
      </c>
      <c r="F101" s="29">
        <v>0</v>
      </c>
      <c r="G101" s="29">
        <v>1</v>
      </c>
      <c r="H101" s="29">
        <v>1</v>
      </c>
      <c r="I101" s="29">
        <v>0</v>
      </c>
      <c r="J101" s="29">
        <v>1</v>
      </c>
      <c r="K101" s="29">
        <v>1</v>
      </c>
      <c r="L101" s="29">
        <v>1</v>
      </c>
      <c r="M101" s="118">
        <f t="shared" si="20"/>
        <v>7</v>
      </c>
      <c r="N101" s="118"/>
    </row>
    <row r="102" spans="1:14" ht="15.75" x14ac:dyDescent="0.25">
      <c r="A102" s="1">
        <v>10</v>
      </c>
      <c r="B102" s="33" t="s">
        <v>118</v>
      </c>
      <c r="C102" s="29">
        <v>1</v>
      </c>
      <c r="D102" s="29">
        <v>1</v>
      </c>
      <c r="E102" s="29">
        <v>1</v>
      </c>
      <c r="F102" s="29">
        <v>0</v>
      </c>
      <c r="G102" s="29">
        <v>0</v>
      </c>
      <c r="H102" s="29">
        <v>1</v>
      </c>
      <c r="I102" s="29">
        <v>1</v>
      </c>
      <c r="J102" s="29">
        <v>0</v>
      </c>
      <c r="K102" s="29">
        <v>1</v>
      </c>
      <c r="L102" s="29">
        <v>1</v>
      </c>
      <c r="M102" s="118">
        <f t="shared" si="20"/>
        <v>7</v>
      </c>
      <c r="N102" s="118"/>
    </row>
    <row r="103" spans="1:14" s="28" customFormat="1" x14ac:dyDescent="0.25">
      <c r="A103" s="61"/>
      <c r="B103" s="61" t="s">
        <v>89</v>
      </c>
      <c r="C103" s="62">
        <f>SUM(C93:C102)/10</f>
        <v>1</v>
      </c>
      <c r="D103" s="62">
        <f t="shared" ref="D103:L103" si="21">SUM(D93:D102)/10</f>
        <v>0.7</v>
      </c>
      <c r="E103" s="62">
        <f t="shared" si="21"/>
        <v>1</v>
      </c>
      <c r="F103" s="62">
        <f t="shared" si="21"/>
        <v>0.6</v>
      </c>
      <c r="G103" s="62">
        <f t="shared" si="21"/>
        <v>0.9</v>
      </c>
      <c r="H103" s="62">
        <f t="shared" si="21"/>
        <v>0.9</v>
      </c>
      <c r="I103" s="62">
        <f t="shared" si="21"/>
        <v>0.9</v>
      </c>
      <c r="J103" s="62">
        <f t="shared" si="21"/>
        <v>0.8</v>
      </c>
      <c r="K103" s="62">
        <f t="shared" si="21"/>
        <v>1</v>
      </c>
      <c r="L103" s="62">
        <f t="shared" si="21"/>
        <v>0.8</v>
      </c>
      <c r="M103" s="122">
        <f>SUM(M93:N102)</f>
        <v>86</v>
      </c>
      <c r="N103" s="123"/>
    </row>
    <row r="104" spans="1:14" ht="15.75" x14ac:dyDescent="0.25">
      <c r="A104" s="1">
        <v>11</v>
      </c>
      <c r="B104" s="35" t="s">
        <v>68</v>
      </c>
      <c r="C104" s="34">
        <v>1</v>
      </c>
      <c r="D104" s="34">
        <v>1</v>
      </c>
      <c r="E104" s="34">
        <v>1</v>
      </c>
      <c r="F104" s="34">
        <v>1</v>
      </c>
      <c r="G104" s="34">
        <v>0</v>
      </c>
      <c r="H104" s="34">
        <v>1</v>
      </c>
      <c r="I104" s="34">
        <v>1</v>
      </c>
      <c r="J104" s="34">
        <v>1</v>
      </c>
      <c r="K104" s="34">
        <v>0</v>
      </c>
      <c r="L104" s="34">
        <v>0</v>
      </c>
      <c r="M104" s="119">
        <f t="shared" si="20"/>
        <v>7</v>
      </c>
      <c r="N104" s="120"/>
    </row>
    <row r="105" spans="1:14" ht="15.75" x14ac:dyDescent="0.25">
      <c r="A105" s="1">
        <v>12</v>
      </c>
      <c r="B105" s="35" t="s">
        <v>71</v>
      </c>
      <c r="C105" s="34">
        <v>1</v>
      </c>
      <c r="D105" s="34">
        <v>1</v>
      </c>
      <c r="E105" s="34">
        <v>1</v>
      </c>
      <c r="F105" s="34">
        <v>0</v>
      </c>
      <c r="G105" s="34">
        <v>1</v>
      </c>
      <c r="H105" s="34">
        <v>0</v>
      </c>
      <c r="I105" s="34">
        <v>1</v>
      </c>
      <c r="J105" s="34">
        <v>1</v>
      </c>
      <c r="K105" s="34">
        <v>0</v>
      </c>
      <c r="L105" s="34">
        <v>1</v>
      </c>
      <c r="M105" s="119">
        <f t="shared" si="20"/>
        <v>7</v>
      </c>
      <c r="N105" s="120"/>
    </row>
    <row r="106" spans="1:14" ht="15.75" x14ac:dyDescent="0.25">
      <c r="A106" s="1">
        <v>13</v>
      </c>
      <c r="B106" s="35" t="s">
        <v>72</v>
      </c>
      <c r="C106" s="34">
        <v>1</v>
      </c>
      <c r="D106" s="34">
        <v>1</v>
      </c>
      <c r="E106" s="34">
        <v>1</v>
      </c>
      <c r="F106" s="34">
        <v>1</v>
      </c>
      <c r="G106" s="34">
        <v>0</v>
      </c>
      <c r="H106" s="34">
        <v>1</v>
      </c>
      <c r="I106" s="34">
        <v>0</v>
      </c>
      <c r="J106" s="34">
        <v>1</v>
      </c>
      <c r="K106" s="34">
        <v>1</v>
      </c>
      <c r="L106" s="34">
        <v>0</v>
      </c>
      <c r="M106" s="119">
        <f t="shared" si="20"/>
        <v>7</v>
      </c>
      <c r="N106" s="120"/>
    </row>
    <row r="107" spans="1:14" ht="15.75" x14ac:dyDescent="0.25">
      <c r="A107" s="1">
        <v>14</v>
      </c>
      <c r="B107" s="27" t="s">
        <v>120</v>
      </c>
      <c r="C107" s="29">
        <v>1</v>
      </c>
      <c r="D107" s="29">
        <v>1</v>
      </c>
      <c r="E107" s="29">
        <v>0</v>
      </c>
      <c r="F107" s="29">
        <v>1</v>
      </c>
      <c r="G107" s="29">
        <v>0</v>
      </c>
      <c r="H107" s="29">
        <v>0</v>
      </c>
      <c r="I107" s="29">
        <v>1</v>
      </c>
      <c r="J107" s="29">
        <v>1</v>
      </c>
      <c r="K107" s="29">
        <v>0</v>
      </c>
      <c r="L107" s="29">
        <v>1</v>
      </c>
      <c r="M107" s="119">
        <f t="shared" si="20"/>
        <v>6</v>
      </c>
      <c r="N107" s="120"/>
    </row>
    <row r="108" spans="1:14" ht="15.75" x14ac:dyDescent="0.25">
      <c r="A108" s="1">
        <v>15</v>
      </c>
      <c r="B108" s="33" t="s">
        <v>57</v>
      </c>
      <c r="C108" s="29">
        <v>0</v>
      </c>
      <c r="D108" s="29">
        <v>1</v>
      </c>
      <c r="E108" s="29">
        <v>0</v>
      </c>
      <c r="F108" s="29">
        <v>1</v>
      </c>
      <c r="G108" s="29">
        <v>0</v>
      </c>
      <c r="H108" s="29">
        <v>0</v>
      </c>
      <c r="I108" s="29">
        <v>1</v>
      </c>
      <c r="J108" s="29">
        <v>1</v>
      </c>
      <c r="K108" s="29">
        <v>1</v>
      </c>
      <c r="L108" s="29">
        <v>1</v>
      </c>
      <c r="M108" s="119">
        <f t="shared" si="20"/>
        <v>6</v>
      </c>
      <c r="N108" s="120"/>
    </row>
    <row r="109" spans="1:14" ht="15.75" x14ac:dyDescent="0.25">
      <c r="A109" s="1">
        <v>16</v>
      </c>
      <c r="B109" s="35" t="s">
        <v>64</v>
      </c>
      <c r="C109" s="32">
        <v>1</v>
      </c>
      <c r="D109" s="32">
        <v>0</v>
      </c>
      <c r="E109" s="32">
        <v>1</v>
      </c>
      <c r="F109" s="32">
        <v>1</v>
      </c>
      <c r="G109" s="32">
        <v>0</v>
      </c>
      <c r="H109" s="32">
        <v>1</v>
      </c>
      <c r="I109" s="32">
        <v>1</v>
      </c>
      <c r="J109" s="32">
        <v>0</v>
      </c>
      <c r="K109" s="32">
        <v>1</v>
      </c>
      <c r="L109" s="32">
        <v>0</v>
      </c>
      <c r="M109" s="119">
        <f t="shared" si="20"/>
        <v>6</v>
      </c>
      <c r="N109" s="120"/>
    </row>
    <row r="110" spans="1:14" ht="15.75" x14ac:dyDescent="0.25">
      <c r="A110" s="1">
        <v>17</v>
      </c>
      <c r="B110" s="35" t="s">
        <v>65</v>
      </c>
      <c r="C110" s="29">
        <v>0</v>
      </c>
      <c r="D110" s="29">
        <v>0</v>
      </c>
      <c r="E110" s="29">
        <v>1</v>
      </c>
      <c r="F110" s="29">
        <v>1</v>
      </c>
      <c r="G110" s="29">
        <v>1</v>
      </c>
      <c r="H110" s="29">
        <v>0</v>
      </c>
      <c r="I110" s="29">
        <v>1</v>
      </c>
      <c r="J110" s="29">
        <v>1</v>
      </c>
      <c r="K110" s="29">
        <v>0</v>
      </c>
      <c r="L110" s="29">
        <v>1</v>
      </c>
      <c r="M110" s="119">
        <f t="shared" si="20"/>
        <v>6</v>
      </c>
      <c r="N110" s="120"/>
    </row>
    <row r="111" spans="1:14" ht="15.75" x14ac:dyDescent="0.25">
      <c r="A111" s="1">
        <v>18</v>
      </c>
      <c r="B111" s="35" t="s">
        <v>70</v>
      </c>
      <c r="C111" s="34">
        <v>0</v>
      </c>
      <c r="D111" s="34">
        <v>1</v>
      </c>
      <c r="E111" s="34">
        <v>1</v>
      </c>
      <c r="F111" s="34">
        <v>0</v>
      </c>
      <c r="G111" s="34">
        <v>1</v>
      </c>
      <c r="H111" s="34">
        <v>1</v>
      </c>
      <c r="I111" s="34">
        <v>0</v>
      </c>
      <c r="J111" s="34">
        <v>0</v>
      </c>
      <c r="K111" s="34">
        <v>1</v>
      </c>
      <c r="L111" s="34">
        <v>1</v>
      </c>
      <c r="M111" s="119">
        <f t="shared" si="20"/>
        <v>6</v>
      </c>
      <c r="N111" s="120"/>
    </row>
    <row r="112" spans="1:14" ht="15.75" x14ac:dyDescent="0.25">
      <c r="A112" s="1">
        <v>19</v>
      </c>
      <c r="B112" s="35" t="s">
        <v>73</v>
      </c>
      <c r="C112" s="34">
        <v>0</v>
      </c>
      <c r="D112" s="34">
        <v>1</v>
      </c>
      <c r="E112" s="34">
        <v>0</v>
      </c>
      <c r="F112" s="34">
        <v>1</v>
      </c>
      <c r="G112" s="34">
        <v>1</v>
      </c>
      <c r="H112" s="34">
        <v>0</v>
      </c>
      <c r="I112" s="34">
        <v>1</v>
      </c>
      <c r="J112" s="34">
        <v>1</v>
      </c>
      <c r="K112" s="34">
        <v>1</v>
      </c>
      <c r="L112" s="34">
        <v>0</v>
      </c>
      <c r="M112" s="119">
        <f t="shared" si="20"/>
        <v>6</v>
      </c>
      <c r="N112" s="120"/>
    </row>
    <row r="113" spans="1:14" ht="15.75" x14ac:dyDescent="0.25">
      <c r="A113" s="1">
        <v>20</v>
      </c>
      <c r="B113" s="33" t="s">
        <v>63</v>
      </c>
      <c r="C113" s="31">
        <v>0</v>
      </c>
      <c r="D113" s="31">
        <v>1</v>
      </c>
      <c r="E113" s="31">
        <v>0</v>
      </c>
      <c r="F113" s="31">
        <v>0</v>
      </c>
      <c r="G113" s="31">
        <v>0</v>
      </c>
      <c r="H113" s="31">
        <v>0</v>
      </c>
      <c r="I113" s="31">
        <v>1</v>
      </c>
      <c r="J113" s="31">
        <v>0</v>
      </c>
      <c r="K113" s="31">
        <v>0</v>
      </c>
      <c r="L113" s="31">
        <v>1</v>
      </c>
      <c r="M113" s="119">
        <f t="shared" si="20"/>
        <v>3</v>
      </c>
      <c r="N113" s="120"/>
    </row>
    <row r="114" spans="1:14" x14ac:dyDescent="0.25">
      <c r="A114" s="62"/>
      <c r="B114" s="61" t="s">
        <v>90</v>
      </c>
      <c r="C114" s="62">
        <f>SUM(C104:C113)/10</f>
        <v>0.5</v>
      </c>
      <c r="D114" s="62">
        <f t="shared" ref="D114:L114" si="22">SUM(D104:D113)/10</f>
        <v>0.8</v>
      </c>
      <c r="E114" s="62">
        <f t="shared" si="22"/>
        <v>0.6</v>
      </c>
      <c r="F114" s="62">
        <f t="shared" si="22"/>
        <v>0.7</v>
      </c>
      <c r="G114" s="62">
        <f t="shared" si="22"/>
        <v>0.4</v>
      </c>
      <c r="H114" s="62">
        <f t="shared" si="22"/>
        <v>0.4</v>
      </c>
      <c r="I114" s="62">
        <f t="shared" si="22"/>
        <v>0.8</v>
      </c>
      <c r="J114" s="62">
        <f t="shared" si="22"/>
        <v>0.7</v>
      </c>
      <c r="K114" s="62">
        <f t="shared" si="22"/>
        <v>0.5</v>
      </c>
      <c r="L114" s="62">
        <f t="shared" si="22"/>
        <v>0.6</v>
      </c>
      <c r="M114" s="121">
        <f>SUM(M104:N113)</f>
        <v>60</v>
      </c>
      <c r="N114" s="121"/>
    </row>
    <row r="115" spans="1:14" ht="15.75" x14ac:dyDescent="0.25">
      <c r="A115" s="84" t="s">
        <v>91</v>
      </c>
      <c r="B115" s="84"/>
      <c r="C115" s="38">
        <f>C103/C114</f>
        <v>2</v>
      </c>
      <c r="D115" s="38">
        <f t="shared" ref="D115:L115" si="23">D103-D114</f>
        <v>-0.10000000000000009</v>
      </c>
      <c r="E115" s="38">
        <f t="shared" si="23"/>
        <v>0.4</v>
      </c>
      <c r="F115" s="38">
        <f t="shared" si="23"/>
        <v>-9.9999999999999978E-2</v>
      </c>
      <c r="G115" s="38">
        <f t="shared" si="23"/>
        <v>0.5</v>
      </c>
      <c r="H115" s="38">
        <f t="shared" si="23"/>
        <v>0.5</v>
      </c>
      <c r="I115" s="38">
        <f t="shared" si="23"/>
        <v>9.9999999999999978E-2</v>
      </c>
      <c r="J115" s="38">
        <f t="shared" si="23"/>
        <v>0.10000000000000009</v>
      </c>
      <c r="K115" s="38">
        <f t="shared" si="23"/>
        <v>0.5</v>
      </c>
      <c r="L115" s="38">
        <f t="shared" si="23"/>
        <v>0.20000000000000007</v>
      </c>
      <c r="M115" s="95"/>
      <c r="N115" s="96"/>
    </row>
    <row r="116" spans="1:14" ht="31.5" x14ac:dyDescent="0.25">
      <c r="A116" s="87" t="s">
        <v>92</v>
      </c>
      <c r="B116" s="88"/>
      <c r="C116" s="34" t="s">
        <v>96</v>
      </c>
      <c r="D116" s="41" t="s">
        <v>93</v>
      </c>
      <c r="E116" s="34" t="s">
        <v>96</v>
      </c>
      <c r="F116" s="41" t="s">
        <v>95</v>
      </c>
      <c r="G116" s="34" t="s">
        <v>96</v>
      </c>
      <c r="H116" s="34" t="s">
        <v>96</v>
      </c>
      <c r="I116" s="41" t="s">
        <v>93</v>
      </c>
      <c r="J116" s="41" t="s">
        <v>93</v>
      </c>
      <c r="K116" s="34" t="s">
        <v>96</v>
      </c>
      <c r="L116" s="41" t="s">
        <v>93</v>
      </c>
      <c r="M116" s="95"/>
      <c r="N116" s="96"/>
    </row>
    <row r="117" spans="1:14" ht="56.25" customHeight="1" x14ac:dyDescent="0.25">
      <c r="A117" s="87" t="s">
        <v>84</v>
      </c>
      <c r="B117" s="88"/>
      <c r="C117" s="97" t="s">
        <v>104</v>
      </c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</row>
    <row r="118" spans="1:14" ht="16.5" customHeight="1" x14ac:dyDescent="0.25"/>
    <row r="120" spans="1:14" ht="9.75" customHeight="1" x14ac:dyDescent="0.25"/>
    <row r="121" spans="1:14" ht="23.25" customHeight="1" x14ac:dyDescent="0.25">
      <c r="A121" s="85" t="s">
        <v>99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</row>
    <row r="122" spans="1:14" s="79" customFormat="1" ht="15.75" x14ac:dyDescent="0.25">
      <c r="A122" s="86" t="s">
        <v>10</v>
      </c>
      <c r="B122" s="89" t="s">
        <v>75</v>
      </c>
      <c r="C122" s="84" t="s">
        <v>74</v>
      </c>
      <c r="D122" s="84"/>
      <c r="E122" s="84"/>
      <c r="F122" s="84"/>
      <c r="G122" s="84"/>
      <c r="H122" s="84"/>
      <c r="I122" s="84"/>
      <c r="J122" s="84"/>
      <c r="K122" s="84"/>
      <c r="L122" s="84"/>
      <c r="M122" s="91" t="s">
        <v>76</v>
      </c>
      <c r="N122" s="92"/>
    </row>
    <row r="123" spans="1:14" s="79" customFormat="1" ht="15.75" x14ac:dyDescent="0.25">
      <c r="A123" s="86"/>
      <c r="B123" s="90"/>
      <c r="C123" s="67">
        <v>1</v>
      </c>
      <c r="D123" s="67">
        <v>2</v>
      </c>
      <c r="E123" s="67">
        <v>3</v>
      </c>
      <c r="F123" s="67">
        <v>4</v>
      </c>
      <c r="G123" s="67">
        <v>5</v>
      </c>
      <c r="H123" s="67">
        <v>6</v>
      </c>
      <c r="I123" s="67">
        <v>7</v>
      </c>
      <c r="J123" s="67">
        <v>8</v>
      </c>
      <c r="K123" s="67">
        <v>9</v>
      </c>
      <c r="L123" s="67">
        <v>10</v>
      </c>
      <c r="M123" s="93"/>
      <c r="N123" s="94"/>
    </row>
    <row r="124" spans="1:14" ht="15.75" x14ac:dyDescent="0.25">
      <c r="A124" s="1">
        <v>1</v>
      </c>
      <c r="B124" s="33" t="s">
        <v>116</v>
      </c>
      <c r="C124" s="29">
        <v>1</v>
      </c>
      <c r="D124" s="29">
        <v>1</v>
      </c>
      <c r="E124" s="29">
        <v>1</v>
      </c>
      <c r="F124" s="29">
        <v>1</v>
      </c>
      <c r="G124" s="29">
        <v>1</v>
      </c>
      <c r="H124" s="29">
        <v>1</v>
      </c>
      <c r="I124" s="29">
        <v>1</v>
      </c>
      <c r="J124" s="29">
        <v>1</v>
      </c>
      <c r="K124" s="29">
        <v>1</v>
      </c>
      <c r="L124" s="29">
        <v>1</v>
      </c>
      <c r="M124" s="29">
        <f t="shared" ref="M124:M131" si="24">SUM(C124:L124)</f>
        <v>10</v>
      </c>
      <c r="N124" s="31">
        <f t="shared" ref="N124:N131" si="25">M124^2</f>
        <v>100</v>
      </c>
    </row>
    <row r="125" spans="1:14" ht="15.75" x14ac:dyDescent="0.25">
      <c r="A125" s="1">
        <v>2</v>
      </c>
      <c r="B125" s="35" t="s">
        <v>66</v>
      </c>
      <c r="C125" s="29">
        <v>1</v>
      </c>
      <c r="D125" s="29">
        <v>1</v>
      </c>
      <c r="E125" s="29">
        <v>1</v>
      </c>
      <c r="F125" s="29">
        <v>1</v>
      </c>
      <c r="G125" s="29">
        <v>1</v>
      </c>
      <c r="H125" s="29">
        <v>1</v>
      </c>
      <c r="I125" s="29">
        <v>1</v>
      </c>
      <c r="J125" s="29">
        <v>1</v>
      </c>
      <c r="K125" s="29">
        <v>1</v>
      </c>
      <c r="L125" s="29">
        <v>1</v>
      </c>
      <c r="M125" s="29">
        <f t="shared" si="24"/>
        <v>10</v>
      </c>
      <c r="N125" s="31">
        <f t="shared" si="25"/>
        <v>100</v>
      </c>
    </row>
    <row r="126" spans="1:14" ht="15.75" x14ac:dyDescent="0.25">
      <c r="A126" s="1">
        <v>3</v>
      </c>
      <c r="B126" s="33" t="s">
        <v>117</v>
      </c>
      <c r="C126" s="29">
        <v>1</v>
      </c>
      <c r="D126" s="29">
        <v>1</v>
      </c>
      <c r="E126" s="29">
        <v>1</v>
      </c>
      <c r="F126" s="29">
        <v>0</v>
      </c>
      <c r="G126" s="29">
        <v>1</v>
      </c>
      <c r="H126" s="29">
        <v>1</v>
      </c>
      <c r="I126" s="29">
        <v>1</v>
      </c>
      <c r="J126" s="29">
        <v>1</v>
      </c>
      <c r="K126" s="29">
        <v>1</v>
      </c>
      <c r="L126" s="29">
        <v>1</v>
      </c>
      <c r="M126" s="29">
        <f t="shared" si="24"/>
        <v>9</v>
      </c>
      <c r="N126" s="31">
        <f t="shared" si="25"/>
        <v>81</v>
      </c>
    </row>
    <row r="127" spans="1:14" ht="15.75" x14ac:dyDescent="0.25">
      <c r="A127" s="1">
        <v>4</v>
      </c>
      <c r="B127" s="33" t="s">
        <v>61</v>
      </c>
      <c r="C127" s="29">
        <v>1</v>
      </c>
      <c r="D127" s="29">
        <v>1</v>
      </c>
      <c r="E127" s="29">
        <v>1</v>
      </c>
      <c r="F127" s="29">
        <v>1</v>
      </c>
      <c r="G127" s="29">
        <v>1</v>
      </c>
      <c r="H127" s="29">
        <v>1</v>
      </c>
      <c r="I127" s="29">
        <v>1</v>
      </c>
      <c r="J127" s="29">
        <v>1</v>
      </c>
      <c r="K127" s="29">
        <v>1</v>
      </c>
      <c r="L127" s="29">
        <v>0</v>
      </c>
      <c r="M127" s="29">
        <f t="shared" si="24"/>
        <v>9</v>
      </c>
      <c r="N127" s="31">
        <f t="shared" si="25"/>
        <v>81</v>
      </c>
    </row>
    <row r="128" spans="1:14" ht="15.75" x14ac:dyDescent="0.25">
      <c r="A128" s="1">
        <v>5</v>
      </c>
      <c r="B128" s="33" t="s">
        <v>62</v>
      </c>
      <c r="C128" s="29">
        <v>1</v>
      </c>
      <c r="D128" s="29">
        <v>0</v>
      </c>
      <c r="E128" s="29">
        <v>1</v>
      </c>
      <c r="F128" s="29">
        <v>1</v>
      </c>
      <c r="G128" s="29">
        <v>1</v>
      </c>
      <c r="H128" s="29">
        <v>1</v>
      </c>
      <c r="I128" s="29">
        <v>1</v>
      </c>
      <c r="J128" s="29">
        <v>1</v>
      </c>
      <c r="K128" s="29">
        <v>1</v>
      </c>
      <c r="L128" s="29">
        <v>1</v>
      </c>
      <c r="M128" s="29">
        <f t="shared" si="24"/>
        <v>9</v>
      </c>
      <c r="N128" s="31">
        <f t="shared" si="25"/>
        <v>81</v>
      </c>
    </row>
    <row r="129" spans="1:14" ht="15.75" x14ac:dyDescent="0.25">
      <c r="A129" s="1">
        <v>6</v>
      </c>
      <c r="B129" s="35" t="s">
        <v>69</v>
      </c>
      <c r="C129" s="46">
        <v>1</v>
      </c>
      <c r="D129" s="46">
        <v>1</v>
      </c>
      <c r="E129" s="46">
        <v>1</v>
      </c>
      <c r="F129" s="46">
        <v>1</v>
      </c>
      <c r="G129" s="46">
        <v>1</v>
      </c>
      <c r="H129" s="46">
        <v>0</v>
      </c>
      <c r="I129" s="46">
        <v>1</v>
      </c>
      <c r="J129" s="46">
        <v>1</v>
      </c>
      <c r="K129" s="46">
        <v>1</v>
      </c>
      <c r="L129" s="46">
        <v>1</v>
      </c>
      <c r="M129" s="29">
        <f t="shared" si="24"/>
        <v>9</v>
      </c>
      <c r="N129" s="31">
        <f t="shared" si="25"/>
        <v>81</v>
      </c>
    </row>
    <row r="130" spans="1:14" ht="15.75" x14ac:dyDescent="0.25">
      <c r="A130" s="1">
        <v>7</v>
      </c>
      <c r="B130" s="39" t="s">
        <v>119</v>
      </c>
      <c r="C130" s="29">
        <v>1</v>
      </c>
      <c r="D130" s="29">
        <v>1</v>
      </c>
      <c r="E130" s="29">
        <v>1</v>
      </c>
      <c r="F130" s="29">
        <v>0</v>
      </c>
      <c r="G130" s="29">
        <v>1</v>
      </c>
      <c r="H130" s="29">
        <v>1</v>
      </c>
      <c r="I130" s="29">
        <v>1</v>
      </c>
      <c r="J130" s="29">
        <v>1</v>
      </c>
      <c r="K130" s="29">
        <v>1</v>
      </c>
      <c r="L130" s="29">
        <v>0</v>
      </c>
      <c r="M130" s="29">
        <f t="shared" si="24"/>
        <v>8</v>
      </c>
      <c r="N130" s="31">
        <f t="shared" si="25"/>
        <v>64</v>
      </c>
    </row>
    <row r="131" spans="1:14" ht="15.75" x14ac:dyDescent="0.25">
      <c r="A131" s="1">
        <v>8</v>
      </c>
      <c r="B131" s="35" t="s">
        <v>67</v>
      </c>
      <c r="C131" s="29">
        <v>1</v>
      </c>
      <c r="D131" s="29">
        <v>0</v>
      </c>
      <c r="E131" s="29">
        <v>1</v>
      </c>
      <c r="F131" s="29">
        <v>1</v>
      </c>
      <c r="G131" s="29">
        <v>1</v>
      </c>
      <c r="H131" s="29">
        <v>1</v>
      </c>
      <c r="I131" s="29">
        <v>1</v>
      </c>
      <c r="J131" s="29">
        <v>0</v>
      </c>
      <c r="K131" s="29">
        <v>1</v>
      </c>
      <c r="L131" s="29">
        <v>1</v>
      </c>
      <c r="M131" s="29">
        <f t="shared" si="24"/>
        <v>8</v>
      </c>
      <c r="N131" s="31">
        <f t="shared" si="25"/>
        <v>64</v>
      </c>
    </row>
    <row r="132" spans="1:14" ht="15.75" x14ac:dyDescent="0.25">
      <c r="A132" s="1">
        <v>9</v>
      </c>
      <c r="B132" s="33" t="s">
        <v>54</v>
      </c>
      <c r="C132" s="29">
        <v>1</v>
      </c>
      <c r="D132" s="29">
        <v>0</v>
      </c>
      <c r="E132" s="29">
        <v>1</v>
      </c>
      <c r="F132" s="29">
        <v>0</v>
      </c>
      <c r="G132" s="29">
        <v>1</v>
      </c>
      <c r="H132" s="29">
        <v>1</v>
      </c>
      <c r="I132" s="29">
        <v>0</v>
      </c>
      <c r="J132" s="29">
        <v>1</v>
      </c>
      <c r="K132" s="29">
        <v>1</v>
      </c>
      <c r="L132" s="29">
        <v>1</v>
      </c>
      <c r="M132" s="29">
        <f>SUM(C132:L132)</f>
        <v>7</v>
      </c>
      <c r="N132" s="31">
        <f>M132^2</f>
        <v>49</v>
      </c>
    </row>
    <row r="133" spans="1:14" ht="15.75" x14ac:dyDescent="0.25">
      <c r="A133" s="1">
        <v>10</v>
      </c>
      <c r="B133" s="33" t="s">
        <v>118</v>
      </c>
      <c r="C133" s="29">
        <v>1</v>
      </c>
      <c r="D133" s="29">
        <v>1</v>
      </c>
      <c r="E133" s="29">
        <v>1</v>
      </c>
      <c r="F133" s="29">
        <v>0</v>
      </c>
      <c r="G133" s="29">
        <v>0</v>
      </c>
      <c r="H133" s="29">
        <v>1</v>
      </c>
      <c r="I133" s="29">
        <v>1</v>
      </c>
      <c r="J133" s="29">
        <v>0</v>
      </c>
      <c r="K133" s="29">
        <v>1</v>
      </c>
      <c r="L133" s="29">
        <v>1</v>
      </c>
      <c r="M133" s="29">
        <f t="shared" ref="M133:M143" si="26">SUM(C133:L133)</f>
        <v>7</v>
      </c>
      <c r="N133" s="31">
        <f t="shared" ref="N133:N143" si="27">M133^2</f>
        <v>49</v>
      </c>
    </row>
    <row r="134" spans="1:14" ht="15.75" x14ac:dyDescent="0.25">
      <c r="A134" s="1">
        <v>11</v>
      </c>
      <c r="B134" s="35" t="s">
        <v>68</v>
      </c>
      <c r="C134" s="46">
        <v>1</v>
      </c>
      <c r="D134" s="46">
        <v>1</v>
      </c>
      <c r="E134" s="46">
        <v>1</v>
      </c>
      <c r="F134" s="46">
        <v>1</v>
      </c>
      <c r="G134" s="46">
        <v>0</v>
      </c>
      <c r="H134" s="46">
        <v>1</v>
      </c>
      <c r="I134" s="46">
        <v>1</v>
      </c>
      <c r="J134" s="46">
        <v>1</v>
      </c>
      <c r="K134" s="46">
        <v>0</v>
      </c>
      <c r="L134" s="46">
        <v>0</v>
      </c>
      <c r="M134" s="29">
        <f t="shared" si="26"/>
        <v>7</v>
      </c>
      <c r="N134" s="31">
        <f t="shared" si="27"/>
        <v>49</v>
      </c>
    </row>
    <row r="135" spans="1:14" ht="15.75" x14ac:dyDescent="0.25">
      <c r="A135" s="1">
        <v>12</v>
      </c>
      <c r="B135" s="35" t="s">
        <v>71</v>
      </c>
      <c r="C135" s="46">
        <v>1</v>
      </c>
      <c r="D135" s="46">
        <v>1</v>
      </c>
      <c r="E135" s="46">
        <v>1</v>
      </c>
      <c r="F135" s="46">
        <v>0</v>
      </c>
      <c r="G135" s="46">
        <v>1</v>
      </c>
      <c r="H135" s="46">
        <v>0</v>
      </c>
      <c r="I135" s="46">
        <v>1</v>
      </c>
      <c r="J135" s="46">
        <v>1</v>
      </c>
      <c r="K135" s="46">
        <v>0</v>
      </c>
      <c r="L135" s="46">
        <v>1</v>
      </c>
      <c r="M135" s="29">
        <f t="shared" si="26"/>
        <v>7</v>
      </c>
      <c r="N135" s="31">
        <f t="shared" si="27"/>
        <v>49</v>
      </c>
    </row>
    <row r="136" spans="1:14" ht="15.75" x14ac:dyDescent="0.25">
      <c r="A136" s="1">
        <v>13</v>
      </c>
      <c r="B136" s="35" t="s">
        <v>72</v>
      </c>
      <c r="C136" s="46">
        <v>1</v>
      </c>
      <c r="D136" s="46">
        <v>1</v>
      </c>
      <c r="E136" s="46">
        <v>1</v>
      </c>
      <c r="F136" s="46">
        <v>1</v>
      </c>
      <c r="G136" s="46">
        <v>0</v>
      </c>
      <c r="H136" s="46">
        <v>1</v>
      </c>
      <c r="I136" s="46">
        <v>0</v>
      </c>
      <c r="J136" s="46">
        <v>1</v>
      </c>
      <c r="K136" s="46">
        <v>1</v>
      </c>
      <c r="L136" s="46">
        <v>0</v>
      </c>
      <c r="M136" s="29">
        <f t="shared" si="26"/>
        <v>7</v>
      </c>
      <c r="N136" s="31">
        <f t="shared" si="27"/>
        <v>49</v>
      </c>
    </row>
    <row r="137" spans="1:14" ht="15.75" x14ac:dyDescent="0.25">
      <c r="A137" s="1">
        <v>14</v>
      </c>
      <c r="B137" s="27" t="s">
        <v>120</v>
      </c>
      <c r="C137" s="29">
        <v>1</v>
      </c>
      <c r="D137" s="29">
        <v>1</v>
      </c>
      <c r="E137" s="29">
        <v>0</v>
      </c>
      <c r="F137" s="29">
        <v>1</v>
      </c>
      <c r="G137" s="29">
        <v>0</v>
      </c>
      <c r="H137" s="29">
        <v>0</v>
      </c>
      <c r="I137" s="29">
        <v>1</v>
      </c>
      <c r="J137" s="29">
        <v>1</v>
      </c>
      <c r="K137" s="29">
        <v>0</v>
      </c>
      <c r="L137" s="29">
        <v>1</v>
      </c>
      <c r="M137" s="29">
        <f t="shared" si="26"/>
        <v>6</v>
      </c>
      <c r="N137" s="31">
        <f t="shared" si="27"/>
        <v>36</v>
      </c>
    </row>
    <row r="138" spans="1:14" ht="15.75" x14ac:dyDescent="0.25">
      <c r="A138" s="1">
        <v>15</v>
      </c>
      <c r="B138" s="33" t="s">
        <v>57</v>
      </c>
      <c r="C138" s="29">
        <v>0</v>
      </c>
      <c r="D138" s="29">
        <v>1</v>
      </c>
      <c r="E138" s="29">
        <v>0</v>
      </c>
      <c r="F138" s="29">
        <v>1</v>
      </c>
      <c r="G138" s="29">
        <v>0</v>
      </c>
      <c r="H138" s="29">
        <v>0</v>
      </c>
      <c r="I138" s="29">
        <v>1</v>
      </c>
      <c r="J138" s="29">
        <v>1</v>
      </c>
      <c r="K138" s="29">
        <v>1</v>
      </c>
      <c r="L138" s="29">
        <v>1</v>
      </c>
      <c r="M138" s="29">
        <f t="shared" si="26"/>
        <v>6</v>
      </c>
      <c r="N138" s="31">
        <f t="shared" si="27"/>
        <v>36</v>
      </c>
    </row>
    <row r="139" spans="1:14" ht="15.75" x14ac:dyDescent="0.25">
      <c r="A139" s="1">
        <v>16</v>
      </c>
      <c r="B139" s="35" t="s">
        <v>64</v>
      </c>
      <c r="C139" s="32">
        <v>1</v>
      </c>
      <c r="D139" s="32">
        <v>0</v>
      </c>
      <c r="E139" s="32">
        <v>1</v>
      </c>
      <c r="F139" s="32">
        <v>1</v>
      </c>
      <c r="G139" s="32">
        <v>0</v>
      </c>
      <c r="H139" s="32">
        <v>1</v>
      </c>
      <c r="I139" s="32">
        <v>1</v>
      </c>
      <c r="J139" s="32">
        <v>0</v>
      </c>
      <c r="K139" s="32">
        <v>1</v>
      </c>
      <c r="L139" s="32">
        <v>0</v>
      </c>
      <c r="M139" s="29">
        <f t="shared" si="26"/>
        <v>6</v>
      </c>
      <c r="N139" s="31">
        <f t="shared" si="27"/>
        <v>36</v>
      </c>
    </row>
    <row r="140" spans="1:14" ht="15.75" x14ac:dyDescent="0.25">
      <c r="A140" s="1">
        <v>17</v>
      </c>
      <c r="B140" s="35" t="s">
        <v>65</v>
      </c>
      <c r="C140" s="29">
        <v>0</v>
      </c>
      <c r="D140" s="29">
        <v>0</v>
      </c>
      <c r="E140" s="29">
        <v>1</v>
      </c>
      <c r="F140" s="29">
        <v>1</v>
      </c>
      <c r="G140" s="29">
        <v>1</v>
      </c>
      <c r="H140" s="29">
        <v>0</v>
      </c>
      <c r="I140" s="29">
        <v>1</v>
      </c>
      <c r="J140" s="29">
        <v>1</v>
      </c>
      <c r="K140" s="29">
        <v>0</v>
      </c>
      <c r="L140" s="29">
        <v>1</v>
      </c>
      <c r="M140" s="29">
        <f t="shared" si="26"/>
        <v>6</v>
      </c>
      <c r="N140" s="31">
        <f t="shared" si="27"/>
        <v>36</v>
      </c>
    </row>
    <row r="141" spans="1:14" ht="15.75" x14ac:dyDescent="0.25">
      <c r="A141" s="1">
        <v>18</v>
      </c>
      <c r="B141" s="35" t="s">
        <v>70</v>
      </c>
      <c r="C141" s="46">
        <v>0</v>
      </c>
      <c r="D141" s="46">
        <v>1</v>
      </c>
      <c r="E141" s="46">
        <v>1</v>
      </c>
      <c r="F141" s="46">
        <v>0</v>
      </c>
      <c r="G141" s="46">
        <v>1</v>
      </c>
      <c r="H141" s="46">
        <v>1</v>
      </c>
      <c r="I141" s="46">
        <v>0</v>
      </c>
      <c r="J141" s="46">
        <v>0</v>
      </c>
      <c r="K141" s="46">
        <v>1</v>
      </c>
      <c r="L141" s="46">
        <v>1</v>
      </c>
      <c r="M141" s="29">
        <f t="shared" si="26"/>
        <v>6</v>
      </c>
      <c r="N141" s="31">
        <f t="shared" si="27"/>
        <v>36</v>
      </c>
    </row>
    <row r="142" spans="1:14" ht="15.75" x14ac:dyDescent="0.25">
      <c r="A142" s="1">
        <v>19</v>
      </c>
      <c r="B142" s="35" t="s">
        <v>73</v>
      </c>
      <c r="C142" s="46">
        <v>0</v>
      </c>
      <c r="D142" s="46">
        <v>1</v>
      </c>
      <c r="E142" s="46">
        <v>0</v>
      </c>
      <c r="F142" s="46">
        <v>1</v>
      </c>
      <c r="G142" s="46">
        <v>1</v>
      </c>
      <c r="H142" s="46">
        <v>0</v>
      </c>
      <c r="I142" s="46">
        <v>1</v>
      </c>
      <c r="J142" s="46">
        <v>1</v>
      </c>
      <c r="K142" s="46">
        <v>1</v>
      </c>
      <c r="L142" s="46">
        <v>0</v>
      </c>
      <c r="M142" s="29">
        <f t="shared" si="26"/>
        <v>6</v>
      </c>
      <c r="N142" s="31">
        <f t="shared" si="27"/>
        <v>36</v>
      </c>
    </row>
    <row r="143" spans="1:14" ht="15.75" x14ac:dyDescent="0.25">
      <c r="A143" s="1">
        <v>20</v>
      </c>
      <c r="B143" s="33" t="s">
        <v>63</v>
      </c>
      <c r="C143" s="29">
        <v>0</v>
      </c>
      <c r="D143" s="29">
        <v>1</v>
      </c>
      <c r="E143" s="29">
        <v>0</v>
      </c>
      <c r="F143" s="29">
        <v>0</v>
      </c>
      <c r="G143" s="29">
        <v>0</v>
      </c>
      <c r="H143" s="29">
        <v>0</v>
      </c>
      <c r="I143" s="29">
        <v>1</v>
      </c>
      <c r="J143" s="29">
        <v>0</v>
      </c>
      <c r="K143" s="29">
        <v>0</v>
      </c>
      <c r="L143" s="29">
        <v>1</v>
      </c>
      <c r="M143" s="29">
        <f t="shared" si="26"/>
        <v>3</v>
      </c>
      <c r="N143" s="31">
        <f t="shared" si="27"/>
        <v>9</v>
      </c>
    </row>
    <row r="144" spans="1:14" ht="15.75" x14ac:dyDescent="0.25">
      <c r="A144" s="84" t="s">
        <v>77</v>
      </c>
      <c r="B144" s="84"/>
      <c r="C144" s="46">
        <f>SUM(C124:C143)</f>
        <v>15</v>
      </c>
      <c r="D144" s="46">
        <f t="shared" ref="D144:N144" si="28">SUM(D124:D143)</f>
        <v>15</v>
      </c>
      <c r="E144" s="46">
        <f t="shared" si="28"/>
        <v>16</v>
      </c>
      <c r="F144" s="46">
        <f t="shared" si="28"/>
        <v>13</v>
      </c>
      <c r="G144" s="46">
        <f t="shared" si="28"/>
        <v>13</v>
      </c>
      <c r="H144" s="46">
        <f t="shared" si="28"/>
        <v>13</v>
      </c>
      <c r="I144" s="46">
        <f t="shared" si="28"/>
        <v>17</v>
      </c>
      <c r="J144" s="46">
        <f t="shared" si="28"/>
        <v>15</v>
      </c>
      <c r="K144" s="46">
        <f t="shared" si="28"/>
        <v>15</v>
      </c>
      <c r="L144" s="46">
        <f t="shared" si="28"/>
        <v>14</v>
      </c>
      <c r="M144" s="46">
        <f t="shared" si="28"/>
        <v>146</v>
      </c>
      <c r="N144" s="46">
        <f t="shared" si="28"/>
        <v>1122</v>
      </c>
    </row>
    <row r="145" spans="1:12" ht="15.75" x14ac:dyDescent="0.25">
      <c r="A145" s="86" t="s">
        <v>100</v>
      </c>
      <c r="B145" s="86"/>
      <c r="C145" s="46">
        <f>C144/20</f>
        <v>0.75</v>
      </c>
      <c r="D145" s="46">
        <f t="shared" ref="D145:L145" si="29">D144/20</f>
        <v>0.75</v>
      </c>
      <c r="E145" s="46">
        <f t="shared" si="29"/>
        <v>0.8</v>
      </c>
      <c r="F145" s="46">
        <f t="shared" si="29"/>
        <v>0.65</v>
      </c>
      <c r="G145" s="46">
        <f t="shared" si="29"/>
        <v>0.65</v>
      </c>
      <c r="H145" s="46">
        <f t="shared" si="29"/>
        <v>0.65</v>
      </c>
      <c r="I145" s="46">
        <f t="shared" si="29"/>
        <v>0.85</v>
      </c>
      <c r="J145" s="46">
        <f t="shared" si="29"/>
        <v>0.75</v>
      </c>
      <c r="K145" s="46">
        <f t="shared" si="29"/>
        <v>0.75</v>
      </c>
      <c r="L145" s="46">
        <f t="shared" si="29"/>
        <v>0.7</v>
      </c>
    </row>
    <row r="146" spans="1:12" ht="39" customHeight="1" x14ac:dyDescent="0.25">
      <c r="A146" s="86" t="s">
        <v>92</v>
      </c>
      <c r="B146" s="86"/>
      <c r="C146" s="51" t="s">
        <v>101</v>
      </c>
      <c r="D146" s="51" t="s">
        <v>101</v>
      </c>
      <c r="E146" s="51" t="s">
        <v>101</v>
      </c>
      <c r="F146" s="46" t="s">
        <v>96</v>
      </c>
      <c r="G146" s="46" t="s">
        <v>96</v>
      </c>
      <c r="H146" s="46" t="s">
        <v>96</v>
      </c>
      <c r="I146" s="51" t="s">
        <v>101</v>
      </c>
      <c r="J146" s="51" t="s">
        <v>101</v>
      </c>
      <c r="K146" s="51" t="s">
        <v>101</v>
      </c>
      <c r="L146" s="51" t="s">
        <v>101</v>
      </c>
    </row>
  </sheetData>
  <mergeCells count="92">
    <mergeCell ref="A5:N5"/>
    <mergeCell ref="A3:N3"/>
    <mergeCell ref="A117:B117"/>
    <mergeCell ref="C117:N117"/>
    <mergeCell ref="M113:N113"/>
    <mergeCell ref="M114:N114"/>
    <mergeCell ref="A115:B115"/>
    <mergeCell ref="M115:N115"/>
    <mergeCell ref="A116:B116"/>
    <mergeCell ref="M116:N116"/>
    <mergeCell ref="M108:N108"/>
    <mergeCell ref="M109:N109"/>
    <mergeCell ref="M110:N110"/>
    <mergeCell ref="M111:N111"/>
    <mergeCell ref="M112:N112"/>
    <mergeCell ref="M103:N103"/>
    <mergeCell ref="M104:N104"/>
    <mergeCell ref="M105:N105"/>
    <mergeCell ref="M106:N106"/>
    <mergeCell ref="M107:N107"/>
    <mergeCell ref="M98:N98"/>
    <mergeCell ref="M99:N99"/>
    <mergeCell ref="M100:N100"/>
    <mergeCell ref="M101:N101"/>
    <mergeCell ref="M102:N102"/>
    <mergeCell ref="M93:N93"/>
    <mergeCell ref="M94:N94"/>
    <mergeCell ref="M95:N95"/>
    <mergeCell ref="M96:N96"/>
    <mergeCell ref="M97:N97"/>
    <mergeCell ref="A86:B86"/>
    <mergeCell ref="C86:L86"/>
    <mergeCell ref="A90:N90"/>
    <mergeCell ref="A91:A92"/>
    <mergeCell ref="B91:B92"/>
    <mergeCell ref="C91:L91"/>
    <mergeCell ref="M91:N92"/>
    <mergeCell ref="A83:B83"/>
    <mergeCell ref="C83:L83"/>
    <mergeCell ref="A84:B84"/>
    <mergeCell ref="C84:L84"/>
    <mergeCell ref="A85:B85"/>
    <mergeCell ref="C85:L85"/>
    <mergeCell ref="A79:B79"/>
    <mergeCell ref="A80:B80"/>
    <mergeCell ref="A81:B81"/>
    <mergeCell ref="A82:B82"/>
    <mergeCell ref="C82:L82"/>
    <mergeCell ref="A76:B76"/>
    <mergeCell ref="A77:B77"/>
    <mergeCell ref="C77:L77"/>
    <mergeCell ref="A78:B78"/>
    <mergeCell ref="C78:L78"/>
    <mergeCell ref="A53:N53"/>
    <mergeCell ref="A54:A55"/>
    <mergeCell ref="B54:B55"/>
    <mergeCell ref="C54:L54"/>
    <mergeCell ref="M54:N55"/>
    <mergeCell ref="A28:B28"/>
    <mergeCell ref="AD7:AD8"/>
    <mergeCell ref="A6:A7"/>
    <mergeCell ref="B6:B7"/>
    <mergeCell ref="C6:L6"/>
    <mergeCell ref="M6:M7"/>
    <mergeCell ref="N6:N7"/>
    <mergeCell ref="K43:L43"/>
    <mergeCell ref="A29:B29"/>
    <mergeCell ref="A30:B30"/>
    <mergeCell ref="A32:B32"/>
    <mergeCell ref="A33:B33"/>
    <mergeCell ref="A34:B34"/>
    <mergeCell ref="A35:B35"/>
    <mergeCell ref="A36:B36"/>
    <mergeCell ref="A37:B37"/>
    <mergeCell ref="K40:L40"/>
    <mergeCell ref="K41:L41"/>
    <mergeCell ref="K42:L42"/>
    <mergeCell ref="K50:L50"/>
    <mergeCell ref="K44:L44"/>
    <mergeCell ref="K45:L45"/>
    <mergeCell ref="K46:L46"/>
    <mergeCell ref="K47:L47"/>
    <mergeCell ref="K48:L48"/>
    <mergeCell ref="K49:L49"/>
    <mergeCell ref="A144:B144"/>
    <mergeCell ref="A145:B145"/>
    <mergeCell ref="A146:B146"/>
    <mergeCell ref="A121:N121"/>
    <mergeCell ref="A122:A123"/>
    <mergeCell ref="B122:B123"/>
    <mergeCell ref="C122:L122"/>
    <mergeCell ref="M122:N12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145" zoomScale="70" zoomScaleNormal="70" workbookViewId="0">
      <selection activeCell="AB131" sqref="AB131"/>
    </sheetView>
  </sheetViews>
  <sheetFormatPr defaultRowHeight="15" x14ac:dyDescent="0.25"/>
  <cols>
    <col min="1" max="1" width="5.140625" customWidth="1"/>
    <col min="2" max="2" width="25" customWidth="1"/>
    <col min="3" max="4" width="8" customWidth="1"/>
    <col min="5" max="5" width="7.5703125" customWidth="1"/>
    <col min="7" max="7" width="7.7109375" customWidth="1"/>
    <col min="8" max="8" width="7.85546875" customWidth="1"/>
    <col min="13" max="13" width="7" customWidth="1"/>
    <col min="14" max="14" width="7.140625" customWidth="1"/>
    <col min="18" max="19" width="18.28515625" customWidth="1"/>
  </cols>
  <sheetData>
    <row r="1" spans="1:14" s="28" customFormat="1" ht="20.25" x14ac:dyDescent="0.3">
      <c r="B1" s="137" t="s">
        <v>111</v>
      </c>
    </row>
    <row r="2" spans="1:14" s="28" customFormat="1" x14ac:dyDescent="0.25"/>
    <row r="3" spans="1:14" s="28" customFormat="1" ht="26.25" customHeight="1" x14ac:dyDescent="0.25">
      <c r="A3" s="136" t="s">
        <v>113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s="28" customFormat="1" ht="15.75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28" customFormat="1" ht="18.75" customHeight="1" x14ac:dyDescent="0.25">
      <c r="A5" s="104" t="s">
        <v>87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14" ht="30.75" customHeight="1" x14ac:dyDescent="0.25">
      <c r="A6" s="86" t="s">
        <v>10</v>
      </c>
      <c r="B6" s="86" t="s">
        <v>11</v>
      </c>
      <c r="C6" s="86" t="s">
        <v>12</v>
      </c>
      <c r="D6" s="86"/>
      <c r="E6" s="86"/>
      <c r="F6" s="86"/>
      <c r="G6" s="86"/>
      <c r="H6" s="86"/>
      <c r="I6" s="86"/>
      <c r="J6" s="86"/>
      <c r="K6" s="86"/>
      <c r="L6" s="86"/>
      <c r="M6" s="109" t="s">
        <v>20</v>
      </c>
      <c r="N6" s="116"/>
    </row>
    <row r="7" spans="1:14" ht="15.75" x14ac:dyDescent="0.25">
      <c r="A7" s="86"/>
      <c r="B7" s="86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109"/>
      <c r="N7" s="116"/>
    </row>
    <row r="8" spans="1:14" ht="15.75" x14ac:dyDescent="0.25">
      <c r="A8" s="1">
        <v>1</v>
      </c>
      <c r="B8" s="11" t="s">
        <v>32</v>
      </c>
      <c r="C8" s="9">
        <v>1</v>
      </c>
      <c r="D8" s="9">
        <v>1</v>
      </c>
      <c r="E8" s="9">
        <v>1</v>
      </c>
      <c r="F8" s="9">
        <v>1</v>
      </c>
      <c r="G8" s="9">
        <v>0</v>
      </c>
      <c r="H8" s="9">
        <v>1</v>
      </c>
      <c r="I8" s="9">
        <v>1</v>
      </c>
      <c r="J8" s="9">
        <v>1</v>
      </c>
      <c r="K8" s="9">
        <v>1</v>
      </c>
      <c r="L8" s="9">
        <v>0</v>
      </c>
      <c r="M8" s="9">
        <f>SUM(C8:L8)</f>
        <v>8</v>
      </c>
      <c r="N8" s="10">
        <f>M8^2</f>
        <v>64</v>
      </c>
    </row>
    <row r="9" spans="1:14" ht="15.75" x14ac:dyDescent="0.25">
      <c r="A9" s="1">
        <v>2</v>
      </c>
      <c r="B9" s="11" t="s">
        <v>33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0</v>
      </c>
      <c r="K9" s="9">
        <v>1</v>
      </c>
      <c r="L9" s="9">
        <v>1</v>
      </c>
      <c r="M9" s="14">
        <f t="shared" ref="M9:M27" si="0">SUM(C9:L9)</f>
        <v>9</v>
      </c>
      <c r="N9" s="15">
        <f t="shared" ref="N9:N27" si="1">M9^2</f>
        <v>81</v>
      </c>
    </row>
    <row r="10" spans="1:14" ht="15.75" x14ac:dyDescent="0.25">
      <c r="A10" s="1">
        <v>3</v>
      </c>
      <c r="B10" s="11" t="s">
        <v>34</v>
      </c>
      <c r="C10" s="9">
        <v>0</v>
      </c>
      <c r="D10" s="9">
        <v>0</v>
      </c>
      <c r="E10" s="9">
        <v>0</v>
      </c>
      <c r="F10" s="9">
        <v>1</v>
      </c>
      <c r="G10" s="9">
        <v>0</v>
      </c>
      <c r="H10" s="9">
        <v>0</v>
      </c>
      <c r="I10" s="9">
        <v>1</v>
      </c>
      <c r="J10" s="9">
        <v>1</v>
      </c>
      <c r="K10" s="9">
        <v>0</v>
      </c>
      <c r="L10" s="9">
        <v>1</v>
      </c>
      <c r="M10" s="14">
        <f t="shared" si="0"/>
        <v>4</v>
      </c>
      <c r="N10" s="15">
        <f t="shared" si="1"/>
        <v>16</v>
      </c>
    </row>
    <row r="11" spans="1:14" ht="15.75" x14ac:dyDescent="0.25">
      <c r="A11" s="1">
        <v>4</v>
      </c>
      <c r="B11" s="11" t="s">
        <v>35</v>
      </c>
      <c r="C11" s="9">
        <v>1</v>
      </c>
      <c r="D11" s="9">
        <v>1</v>
      </c>
      <c r="E11" s="9">
        <v>1</v>
      </c>
      <c r="F11" s="9">
        <v>0</v>
      </c>
      <c r="G11" s="9">
        <v>0</v>
      </c>
      <c r="H11" s="9">
        <v>1</v>
      </c>
      <c r="I11" s="9">
        <v>1</v>
      </c>
      <c r="J11" s="9">
        <v>0</v>
      </c>
      <c r="K11" s="9">
        <v>1</v>
      </c>
      <c r="L11" s="9">
        <v>1</v>
      </c>
      <c r="M11" s="14">
        <f t="shared" si="0"/>
        <v>7</v>
      </c>
      <c r="N11" s="15">
        <f t="shared" si="1"/>
        <v>49</v>
      </c>
    </row>
    <row r="12" spans="1:14" ht="15.75" x14ac:dyDescent="0.25">
      <c r="A12" s="1">
        <v>5</v>
      </c>
      <c r="B12" s="11" t="s">
        <v>36</v>
      </c>
      <c r="C12" s="9">
        <v>1</v>
      </c>
      <c r="D12" s="9">
        <v>1</v>
      </c>
      <c r="E12" s="9">
        <v>1</v>
      </c>
      <c r="F12" s="9">
        <v>0</v>
      </c>
      <c r="G12" s="9">
        <v>0</v>
      </c>
      <c r="H12" s="9">
        <v>1</v>
      </c>
      <c r="I12" s="9">
        <v>1</v>
      </c>
      <c r="J12" s="9">
        <v>1</v>
      </c>
      <c r="K12" s="9">
        <v>1</v>
      </c>
      <c r="L12" s="9">
        <v>0</v>
      </c>
      <c r="M12" s="14">
        <f t="shared" si="0"/>
        <v>7</v>
      </c>
      <c r="N12" s="15">
        <f t="shared" si="1"/>
        <v>49</v>
      </c>
    </row>
    <row r="13" spans="1:14" ht="15.75" x14ac:dyDescent="0.25">
      <c r="A13" s="1">
        <v>6</v>
      </c>
      <c r="B13" s="12" t="s">
        <v>105</v>
      </c>
      <c r="C13" s="9">
        <v>1</v>
      </c>
      <c r="D13" s="9">
        <v>0</v>
      </c>
      <c r="E13" s="9">
        <v>1</v>
      </c>
      <c r="F13" s="9">
        <v>0</v>
      </c>
      <c r="G13" s="9">
        <v>1</v>
      </c>
      <c r="H13" s="9">
        <v>1</v>
      </c>
      <c r="I13" s="9">
        <v>0</v>
      </c>
      <c r="J13" s="9">
        <v>0</v>
      </c>
      <c r="K13" s="9">
        <v>1</v>
      </c>
      <c r="L13" s="9">
        <v>0</v>
      </c>
      <c r="M13" s="14">
        <f t="shared" si="0"/>
        <v>5</v>
      </c>
      <c r="N13" s="15">
        <f t="shared" si="1"/>
        <v>25</v>
      </c>
    </row>
    <row r="14" spans="1:14" ht="15.75" x14ac:dyDescent="0.25">
      <c r="A14" s="1">
        <v>7</v>
      </c>
      <c r="B14" s="11" t="s">
        <v>37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14">
        <f t="shared" si="0"/>
        <v>10</v>
      </c>
      <c r="N14" s="15">
        <f t="shared" si="1"/>
        <v>100</v>
      </c>
    </row>
    <row r="15" spans="1:14" ht="15.75" x14ac:dyDescent="0.25">
      <c r="A15" s="1">
        <v>8</v>
      </c>
      <c r="B15" s="11" t="s">
        <v>38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0</v>
      </c>
      <c r="I15" s="9">
        <v>1</v>
      </c>
      <c r="J15" s="9">
        <v>1</v>
      </c>
      <c r="K15" s="9">
        <v>1</v>
      </c>
      <c r="L15" s="9">
        <v>0</v>
      </c>
      <c r="M15" s="14">
        <f t="shared" si="0"/>
        <v>8</v>
      </c>
      <c r="N15" s="15">
        <f t="shared" si="1"/>
        <v>64</v>
      </c>
    </row>
    <row r="16" spans="1:14" ht="15.75" x14ac:dyDescent="0.25">
      <c r="A16" s="1">
        <v>9</v>
      </c>
      <c r="B16" s="11" t="s">
        <v>39</v>
      </c>
      <c r="C16" s="9">
        <v>1</v>
      </c>
      <c r="D16" s="9">
        <v>1</v>
      </c>
      <c r="E16" s="9">
        <v>1</v>
      </c>
      <c r="F16" s="9">
        <v>0</v>
      </c>
      <c r="G16" s="9">
        <v>0</v>
      </c>
      <c r="H16" s="9">
        <v>1</v>
      </c>
      <c r="I16" s="9">
        <v>1</v>
      </c>
      <c r="J16" s="9">
        <v>0</v>
      </c>
      <c r="K16" s="9">
        <v>1</v>
      </c>
      <c r="L16" s="9">
        <v>0</v>
      </c>
      <c r="M16" s="14">
        <f t="shared" si="0"/>
        <v>6</v>
      </c>
      <c r="N16" s="15">
        <f t="shared" si="1"/>
        <v>36</v>
      </c>
    </row>
    <row r="17" spans="1:14" ht="15.75" x14ac:dyDescent="0.25">
      <c r="A17" s="1">
        <v>10</v>
      </c>
      <c r="B17" s="11" t="s">
        <v>40</v>
      </c>
      <c r="C17" s="9">
        <v>1</v>
      </c>
      <c r="D17" s="9">
        <v>0</v>
      </c>
      <c r="E17" s="9">
        <v>1</v>
      </c>
      <c r="F17" s="9">
        <v>1</v>
      </c>
      <c r="G17" s="9">
        <v>1</v>
      </c>
      <c r="H17" s="9">
        <v>1</v>
      </c>
      <c r="I17" s="9">
        <v>0</v>
      </c>
      <c r="J17" s="9">
        <v>1</v>
      </c>
      <c r="K17" s="9">
        <v>1</v>
      </c>
      <c r="L17" s="9">
        <v>0</v>
      </c>
      <c r="M17" s="14">
        <f t="shared" si="0"/>
        <v>7</v>
      </c>
      <c r="N17" s="15">
        <f t="shared" si="1"/>
        <v>49</v>
      </c>
    </row>
    <row r="18" spans="1:14" ht="15.75" x14ac:dyDescent="0.25">
      <c r="A18" s="1">
        <v>11</v>
      </c>
      <c r="B18" s="17" t="s">
        <v>41</v>
      </c>
      <c r="C18" s="16">
        <v>0</v>
      </c>
      <c r="D18" s="16">
        <v>1</v>
      </c>
      <c r="E18" s="16">
        <v>0</v>
      </c>
      <c r="F18" s="16">
        <v>1</v>
      </c>
      <c r="G18" s="16">
        <v>1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4">
        <f t="shared" si="0"/>
        <v>5</v>
      </c>
      <c r="N18" s="15">
        <f t="shared" si="1"/>
        <v>25</v>
      </c>
    </row>
    <row r="19" spans="1:14" ht="15.75" x14ac:dyDescent="0.25">
      <c r="A19" s="1">
        <v>12</v>
      </c>
      <c r="B19" s="18" t="s">
        <v>42</v>
      </c>
      <c r="C19" s="16">
        <v>1</v>
      </c>
      <c r="D19" s="16">
        <v>1</v>
      </c>
      <c r="E19" s="16">
        <v>1</v>
      </c>
      <c r="F19" s="16">
        <v>1</v>
      </c>
      <c r="G19" s="16">
        <v>0</v>
      </c>
      <c r="H19" s="16">
        <v>1</v>
      </c>
      <c r="I19" s="16">
        <v>1</v>
      </c>
      <c r="J19" s="16">
        <v>0</v>
      </c>
      <c r="K19" s="16">
        <v>1</v>
      </c>
      <c r="L19" s="16">
        <v>1</v>
      </c>
      <c r="M19" s="14">
        <f t="shared" si="0"/>
        <v>8</v>
      </c>
      <c r="N19" s="15">
        <f t="shared" si="1"/>
        <v>64</v>
      </c>
    </row>
    <row r="20" spans="1:14" ht="15.75" x14ac:dyDescent="0.25">
      <c r="A20" s="1">
        <v>13</v>
      </c>
      <c r="B20" s="17" t="s">
        <v>43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4">
        <f t="shared" si="0"/>
        <v>10</v>
      </c>
      <c r="N20" s="15">
        <f t="shared" si="1"/>
        <v>100</v>
      </c>
    </row>
    <row r="21" spans="1:14" ht="15.75" x14ac:dyDescent="0.25">
      <c r="A21" s="1">
        <v>14</v>
      </c>
      <c r="B21" s="19" t="s">
        <v>106</v>
      </c>
      <c r="C21" s="16">
        <v>1</v>
      </c>
      <c r="D21" s="16">
        <v>0</v>
      </c>
      <c r="E21" s="20">
        <v>1</v>
      </c>
      <c r="F21" s="20">
        <v>1</v>
      </c>
      <c r="G21" s="20">
        <v>1</v>
      </c>
      <c r="H21" s="20">
        <v>1</v>
      </c>
      <c r="I21" s="20">
        <v>0</v>
      </c>
      <c r="J21" s="20">
        <v>0</v>
      </c>
      <c r="K21" s="20">
        <v>1</v>
      </c>
      <c r="L21" s="20">
        <v>1</v>
      </c>
      <c r="M21" s="14">
        <f t="shared" si="0"/>
        <v>7</v>
      </c>
      <c r="N21" s="15">
        <f t="shared" si="1"/>
        <v>49</v>
      </c>
    </row>
    <row r="22" spans="1:14" ht="15.75" x14ac:dyDescent="0.25">
      <c r="A22" s="1">
        <v>15</v>
      </c>
      <c r="B22" s="17" t="s">
        <v>44</v>
      </c>
      <c r="C22" s="16">
        <v>1</v>
      </c>
      <c r="D22" s="16">
        <v>1</v>
      </c>
      <c r="E22" s="20">
        <v>1</v>
      </c>
      <c r="F22" s="20">
        <v>1</v>
      </c>
      <c r="G22" s="20">
        <v>1</v>
      </c>
      <c r="H22" s="20">
        <v>0</v>
      </c>
      <c r="I22" s="20">
        <v>1</v>
      </c>
      <c r="J22" s="20">
        <v>1</v>
      </c>
      <c r="K22" s="20">
        <v>0</v>
      </c>
      <c r="L22" s="20">
        <v>0</v>
      </c>
      <c r="M22" s="14">
        <f t="shared" si="0"/>
        <v>7</v>
      </c>
      <c r="N22" s="15">
        <f t="shared" si="1"/>
        <v>49</v>
      </c>
    </row>
    <row r="23" spans="1:14" ht="15.75" x14ac:dyDescent="0.25">
      <c r="A23" s="1">
        <v>16</v>
      </c>
      <c r="B23" s="17" t="s">
        <v>45</v>
      </c>
      <c r="C23" s="16">
        <v>1</v>
      </c>
      <c r="D23" s="16">
        <v>1</v>
      </c>
      <c r="E23" s="20">
        <v>1</v>
      </c>
      <c r="F23" s="20">
        <v>0</v>
      </c>
      <c r="G23" s="20">
        <v>1</v>
      </c>
      <c r="H23" s="20">
        <v>1</v>
      </c>
      <c r="I23" s="20">
        <v>1</v>
      </c>
      <c r="J23" s="20">
        <v>0</v>
      </c>
      <c r="K23" s="20">
        <v>1</v>
      </c>
      <c r="L23" s="20">
        <v>1</v>
      </c>
      <c r="M23" s="14">
        <f t="shared" si="0"/>
        <v>8</v>
      </c>
      <c r="N23" s="15">
        <f t="shared" si="1"/>
        <v>64</v>
      </c>
    </row>
    <row r="24" spans="1:14" ht="15.75" x14ac:dyDescent="0.25">
      <c r="A24" s="1">
        <v>17</v>
      </c>
      <c r="B24" s="17" t="s">
        <v>46</v>
      </c>
      <c r="C24" s="16">
        <v>0</v>
      </c>
      <c r="D24" s="16">
        <v>1</v>
      </c>
      <c r="E24" s="16">
        <v>1</v>
      </c>
      <c r="F24" s="16">
        <v>1</v>
      </c>
      <c r="G24" s="16">
        <v>0</v>
      </c>
      <c r="H24" s="16">
        <v>0</v>
      </c>
      <c r="I24" s="16">
        <v>1</v>
      </c>
      <c r="J24" s="16">
        <v>1</v>
      </c>
      <c r="K24" s="16">
        <v>1</v>
      </c>
      <c r="L24" s="16">
        <v>1</v>
      </c>
      <c r="M24" s="14">
        <f t="shared" si="0"/>
        <v>7</v>
      </c>
      <c r="N24" s="15">
        <f t="shared" si="1"/>
        <v>49</v>
      </c>
    </row>
    <row r="25" spans="1:14" ht="15.75" x14ac:dyDescent="0.25">
      <c r="A25" s="1">
        <v>18</v>
      </c>
      <c r="B25" s="17" t="s">
        <v>47</v>
      </c>
      <c r="C25" s="16">
        <v>1</v>
      </c>
      <c r="D25" s="16">
        <v>0</v>
      </c>
      <c r="E25" s="16">
        <v>0</v>
      </c>
      <c r="F25" s="16">
        <v>1</v>
      </c>
      <c r="G25" s="16">
        <v>1</v>
      </c>
      <c r="H25" s="16">
        <v>0</v>
      </c>
      <c r="I25" s="16">
        <v>1</v>
      </c>
      <c r="J25" s="16">
        <v>1</v>
      </c>
      <c r="K25" s="16">
        <v>0</v>
      </c>
      <c r="L25" s="16">
        <v>1</v>
      </c>
      <c r="M25" s="14">
        <f t="shared" si="0"/>
        <v>6</v>
      </c>
      <c r="N25" s="15">
        <f t="shared" si="1"/>
        <v>36</v>
      </c>
    </row>
    <row r="26" spans="1:14" ht="15.75" x14ac:dyDescent="0.25">
      <c r="A26" s="1">
        <v>19</v>
      </c>
      <c r="B26" s="17" t="s">
        <v>48</v>
      </c>
      <c r="C26" s="16">
        <v>1</v>
      </c>
      <c r="D26" s="16">
        <v>1</v>
      </c>
      <c r="E26" s="16">
        <v>1</v>
      </c>
      <c r="F26" s="16">
        <v>0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4">
        <f t="shared" si="0"/>
        <v>9</v>
      </c>
      <c r="N26" s="15">
        <f t="shared" si="1"/>
        <v>81</v>
      </c>
    </row>
    <row r="27" spans="1:14" ht="15.75" x14ac:dyDescent="0.25">
      <c r="A27" s="1">
        <v>20</v>
      </c>
      <c r="B27" s="17" t="s">
        <v>49</v>
      </c>
      <c r="C27" s="16">
        <v>1</v>
      </c>
      <c r="D27" s="16">
        <v>1</v>
      </c>
      <c r="E27" s="16">
        <v>1</v>
      </c>
      <c r="F27" s="16">
        <v>0</v>
      </c>
      <c r="G27" s="16">
        <v>1</v>
      </c>
      <c r="H27" s="16">
        <v>1</v>
      </c>
      <c r="I27" s="16">
        <v>0</v>
      </c>
      <c r="J27" s="16">
        <v>0</v>
      </c>
      <c r="K27" s="16">
        <v>1</v>
      </c>
      <c r="L27" s="16">
        <v>0</v>
      </c>
      <c r="M27" s="14">
        <f t="shared" si="0"/>
        <v>6</v>
      </c>
      <c r="N27" s="15">
        <f t="shared" si="1"/>
        <v>36</v>
      </c>
    </row>
    <row r="28" spans="1:14" ht="15.75" x14ac:dyDescent="0.25">
      <c r="A28" s="86" t="s">
        <v>21</v>
      </c>
      <c r="B28" s="87"/>
      <c r="C28" s="16">
        <f>SUM(C8:C27)</f>
        <v>17</v>
      </c>
      <c r="D28" s="16">
        <f t="shared" ref="D28:L28" si="2">SUM(D8:D27)</f>
        <v>15</v>
      </c>
      <c r="E28" s="16">
        <f t="shared" si="2"/>
        <v>17</v>
      </c>
      <c r="F28" s="16">
        <f t="shared" si="2"/>
        <v>13</v>
      </c>
      <c r="G28" s="16">
        <f t="shared" si="2"/>
        <v>13</v>
      </c>
      <c r="H28" s="16">
        <f t="shared" si="2"/>
        <v>14</v>
      </c>
      <c r="I28" s="16">
        <f t="shared" si="2"/>
        <v>16</v>
      </c>
      <c r="J28" s="16">
        <f t="shared" si="2"/>
        <v>12</v>
      </c>
      <c r="K28" s="16">
        <f t="shared" si="2"/>
        <v>16</v>
      </c>
      <c r="L28" s="16">
        <f t="shared" si="2"/>
        <v>11</v>
      </c>
      <c r="M28" s="16">
        <f t="shared" ref="M28" si="3">SUM(M8:M27)</f>
        <v>144</v>
      </c>
      <c r="N28" s="16">
        <f t="shared" ref="N28" si="4">SUM(N8:N27)</f>
        <v>1086</v>
      </c>
    </row>
    <row r="29" spans="1:14" ht="15.75" x14ac:dyDescent="0.25">
      <c r="A29" s="108" t="s">
        <v>22</v>
      </c>
      <c r="B29" s="110"/>
      <c r="C29" s="16">
        <f>C28/20</f>
        <v>0.85</v>
      </c>
      <c r="D29" s="16">
        <f t="shared" ref="D29:L29" si="5">D28/20</f>
        <v>0.75</v>
      </c>
      <c r="E29" s="16">
        <f t="shared" si="5"/>
        <v>0.85</v>
      </c>
      <c r="F29" s="16">
        <f t="shared" si="5"/>
        <v>0.65</v>
      </c>
      <c r="G29" s="16">
        <f t="shared" si="5"/>
        <v>0.65</v>
      </c>
      <c r="H29" s="16">
        <f t="shared" si="5"/>
        <v>0.7</v>
      </c>
      <c r="I29" s="16">
        <f t="shared" si="5"/>
        <v>0.8</v>
      </c>
      <c r="J29" s="16">
        <f t="shared" si="5"/>
        <v>0.6</v>
      </c>
      <c r="K29" s="16">
        <f t="shared" si="5"/>
        <v>0.8</v>
      </c>
      <c r="L29" s="16">
        <f t="shared" si="5"/>
        <v>0.55000000000000004</v>
      </c>
    </row>
    <row r="30" spans="1:14" ht="15.75" x14ac:dyDescent="0.25">
      <c r="A30" s="103" t="s">
        <v>23</v>
      </c>
      <c r="B30" s="111"/>
      <c r="C30" s="16">
        <f>1-C29</f>
        <v>0.15000000000000002</v>
      </c>
      <c r="D30" s="16">
        <f t="shared" ref="D30:L30" si="6">1-D29</f>
        <v>0.25</v>
      </c>
      <c r="E30" s="16">
        <f t="shared" si="6"/>
        <v>0.15000000000000002</v>
      </c>
      <c r="F30" s="16">
        <f t="shared" si="6"/>
        <v>0.35</v>
      </c>
      <c r="G30" s="16">
        <f t="shared" si="6"/>
        <v>0.35</v>
      </c>
      <c r="H30" s="16">
        <f t="shared" si="6"/>
        <v>0.30000000000000004</v>
      </c>
      <c r="I30" s="16">
        <f t="shared" si="6"/>
        <v>0.19999999999999996</v>
      </c>
      <c r="J30" s="16">
        <f t="shared" si="6"/>
        <v>0.4</v>
      </c>
      <c r="K30" s="16">
        <f t="shared" si="6"/>
        <v>0.19999999999999996</v>
      </c>
      <c r="L30" s="16">
        <f t="shared" si="6"/>
        <v>0.44999999999999996</v>
      </c>
    </row>
    <row r="31" spans="1:14" ht="15.75" x14ac:dyDescent="0.25">
      <c r="A31" s="5"/>
      <c r="B31" s="5"/>
      <c r="C31" s="16">
        <f>SUM(M8:M9,M11:M17,M19:M23,M25:M27)</f>
        <v>128</v>
      </c>
      <c r="D31" s="16">
        <f>SUM(M8:M9,M11:M12,M14:M16,M18:M20,M22:M24,M26:M27)</f>
        <v>115</v>
      </c>
      <c r="E31" s="16">
        <f>SUM(M8:M9,M11:M17,M19:M24,M26:M27)</f>
        <v>129</v>
      </c>
      <c r="F31" s="16">
        <f>SUM(M8:M10,M14:M15,M17:M22,M24:M26)</f>
        <v>105</v>
      </c>
      <c r="G31" s="16">
        <f>SUM(M9,M13:M15,M17:M18,M20:M27)</f>
        <v>104</v>
      </c>
      <c r="H31" s="16">
        <f>SUM(M8:M9,M11:M17,M19:M21,M23,M26:M27)</f>
        <v>115</v>
      </c>
      <c r="I31" s="16">
        <f>SUM(M8:M12,M14:M16,M18:M20,M22:M27)</f>
        <v>125</v>
      </c>
      <c r="J31" s="16">
        <f>SUM(M8,M10,M12,M14:M15,M17:M18,M20,M22,M24:M26)</f>
        <v>88</v>
      </c>
      <c r="K31" s="16">
        <f>SUM(M8:M9,M11:M17,M19:M21,M23:M24,M26:M27)</f>
        <v>122</v>
      </c>
      <c r="L31" s="16">
        <f>SUM(M9:M11,M14,M19:M21,M23:M26)</f>
        <v>85</v>
      </c>
    </row>
    <row r="32" spans="1:14" s="77" customFormat="1" ht="15.75" x14ac:dyDescent="0.25">
      <c r="A32" s="131" t="s">
        <v>24</v>
      </c>
      <c r="B32" s="132"/>
      <c r="C32" s="76">
        <f>C31/C28</f>
        <v>7.5294117647058822</v>
      </c>
      <c r="D32" s="76">
        <f t="shared" ref="D32:L32" si="7">D31/D28</f>
        <v>7.666666666666667</v>
      </c>
      <c r="E32" s="76">
        <f t="shared" si="7"/>
        <v>7.5882352941176467</v>
      </c>
      <c r="F32" s="76">
        <f t="shared" si="7"/>
        <v>8.0769230769230766</v>
      </c>
      <c r="G32" s="76">
        <f t="shared" si="7"/>
        <v>8</v>
      </c>
      <c r="H32" s="76">
        <f t="shared" si="7"/>
        <v>8.2142857142857135</v>
      </c>
      <c r="I32" s="76">
        <f t="shared" si="7"/>
        <v>7.8125</v>
      </c>
      <c r="J32" s="76">
        <f t="shared" si="7"/>
        <v>7.333333333333333</v>
      </c>
      <c r="K32" s="76">
        <f t="shared" si="7"/>
        <v>7.625</v>
      </c>
      <c r="L32" s="76">
        <f t="shared" si="7"/>
        <v>7.7272727272727275</v>
      </c>
    </row>
    <row r="33" spans="1:12" s="77" customFormat="1" ht="15.75" x14ac:dyDescent="0.25">
      <c r="A33" s="133" t="s">
        <v>25</v>
      </c>
      <c r="B33" s="131"/>
      <c r="C33" s="76">
        <f>M28/20</f>
        <v>7.2</v>
      </c>
      <c r="D33" s="76">
        <f>M28/20</f>
        <v>7.2</v>
      </c>
      <c r="E33" s="76">
        <f>D33</f>
        <v>7.2</v>
      </c>
      <c r="F33" s="76">
        <f t="shared" ref="F33:L33" si="8">E33</f>
        <v>7.2</v>
      </c>
      <c r="G33" s="76">
        <f t="shared" si="8"/>
        <v>7.2</v>
      </c>
      <c r="H33" s="76">
        <f t="shared" si="8"/>
        <v>7.2</v>
      </c>
      <c r="I33" s="76">
        <f t="shared" si="8"/>
        <v>7.2</v>
      </c>
      <c r="J33" s="76">
        <f t="shared" si="8"/>
        <v>7.2</v>
      </c>
      <c r="K33" s="76">
        <f t="shared" si="8"/>
        <v>7.2</v>
      </c>
      <c r="L33" s="76">
        <f t="shared" si="8"/>
        <v>7.2</v>
      </c>
    </row>
    <row r="34" spans="1:12" s="77" customFormat="1" ht="15.75" x14ac:dyDescent="0.25">
      <c r="A34" s="134" t="s">
        <v>26</v>
      </c>
      <c r="B34" s="135"/>
      <c r="C34" s="76">
        <f>SQRT((N28/20)-(M28/20)^2)</f>
        <v>1.5684387141358103</v>
      </c>
      <c r="D34" s="76">
        <f>C34</f>
        <v>1.5684387141358103</v>
      </c>
      <c r="E34" s="76">
        <f t="shared" ref="E34:L34" si="9">D34</f>
        <v>1.5684387141358103</v>
      </c>
      <c r="F34" s="76">
        <f t="shared" si="9"/>
        <v>1.5684387141358103</v>
      </c>
      <c r="G34" s="76">
        <f t="shared" si="9"/>
        <v>1.5684387141358103</v>
      </c>
      <c r="H34" s="76">
        <f t="shared" si="9"/>
        <v>1.5684387141358103</v>
      </c>
      <c r="I34" s="76">
        <f t="shared" si="9"/>
        <v>1.5684387141358103</v>
      </c>
      <c r="J34" s="76">
        <f t="shared" si="9"/>
        <v>1.5684387141358103</v>
      </c>
      <c r="K34" s="76">
        <f t="shared" si="9"/>
        <v>1.5684387141358103</v>
      </c>
      <c r="L34" s="76">
        <f t="shared" si="9"/>
        <v>1.5684387141358103</v>
      </c>
    </row>
    <row r="35" spans="1:12" s="77" customFormat="1" ht="15.75" x14ac:dyDescent="0.25">
      <c r="A35" s="130" t="s">
        <v>27</v>
      </c>
      <c r="B35" s="130"/>
      <c r="C35" s="78">
        <f>((C32-C33)/C34)*SQRT(C29/C30)</f>
        <v>0.49996014507187503</v>
      </c>
      <c r="D35" s="78">
        <f t="shared" ref="D35:K35" si="10">((D32-D33)/D34)*SQRT(D29/D30)</f>
        <v>0.51534712168261798</v>
      </c>
      <c r="E35" s="78">
        <f t="shared" si="10"/>
        <v>0.58923874240613816</v>
      </c>
      <c r="F35" s="78">
        <f t="shared" si="10"/>
        <v>0.76193268062848152</v>
      </c>
      <c r="G35" s="78">
        <f t="shared" si="10"/>
        <v>0.6950964805733516</v>
      </c>
      <c r="H35" s="78">
        <f t="shared" si="10"/>
        <v>0.98782758083679079</v>
      </c>
      <c r="I35" s="78">
        <f t="shared" si="10"/>
        <v>0.78103147350259017</v>
      </c>
      <c r="J35" s="78">
        <f t="shared" si="10"/>
        <v>0.10411584125907046</v>
      </c>
      <c r="K35" s="78">
        <f t="shared" si="10"/>
        <v>0.54194020610383797</v>
      </c>
      <c r="L35" s="78">
        <f>((L32-L33)/L34)*SQRT(L29/L30)</f>
        <v>0.37165744991925026</v>
      </c>
    </row>
    <row r="36" spans="1:12" ht="15.75" x14ac:dyDescent="0.25">
      <c r="A36" s="84" t="s">
        <v>50</v>
      </c>
      <c r="B36" s="84"/>
      <c r="C36" s="21">
        <v>0.44400000000000001</v>
      </c>
      <c r="D36" s="21">
        <v>0.44400000000000001</v>
      </c>
      <c r="E36" s="21">
        <v>0.44400000000000001</v>
      </c>
      <c r="F36" s="21">
        <v>0.44400000000000001</v>
      </c>
      <c r="G36" s="21">
        <v>0.44400000000000001</v>
      </c>
      <c r="H36" s="21">
        <v>0.44400000000000001</v>
      </c>
      <c r="I36" s="21">
        <v>0.44400000000000001</v>
      </c>
      <c r="J36" s="21">
        <v>0.44400000000000001</v>
      </c>
      <c r="K36" s="21">
        <v>0.44400000000000001</v>
      </c>
      <c r="L36" s="21">
        <v>0.44400000000000001</v>
      </c>
    </row>
    <row r="37" spans="1:12" ht="15.75" x14ac:dyDescent="0.25">
      <c r="A37" s="84" t="s">
        <v>30</v>
      </c>
      <c r="B37" s="84"/>
      <c r="C37" s="21" t="s">
        <v>52</v>
      </c>
      <c r="D37" s="21" t="s">
        <v>52</v>
      </c>
      <c r="E37" s="21" t="s">
        <v>52</v>
      </c>
      <c r="F37" s="21" t="s">
        <v>52</v>
      </c>
      <c r="G37" s="21" t="s">
        <v>52</v>
      </c>
      <c r="H37" s="21" t="s">
        <v>52</v>
      </c>
      <c r="I37" s="21" t="s">
        <v>52</v>
      </c>
      <c r="J37" s="21" t="s">
        <v>53</v>
      </c>
      <c r="K37" s="21" t="s">
        <v>52</v>
      </c>
      <c r="L37" s="21" t="s">
        <v>53</v>
      </c>
    </row>
    <row r="40" spans="1:12" ht="15.75" x14ac:dyDescent="0.25">
      <c r="C40" s="16" t="s">
        <v>0</v>
      </c>
      <c r="D40" s="16" t="s">
        <v>24</v>
      </c>
      <c r="E40" s="16" t="s">
        <v>25</v>
      </c>
      <c r="F40" s="16" t="s">
        <v>26</v>
      </c>
      <c r="G40" s="16" t="s">
        <v>28</v>
      </c>
      <c r="H40" s="16" t="s">
        <v>29</v>
      </c>
      <c r="I40" s="16" t="s">
        <v>27</v>
      </c>
      <c r="J40" s="22" t="s">
        <v>50</v>
      </c>
      <c r="K40" s="87" t="s">
        <v>30</v>
      </c>
      <c r="L40" s="88"/>
    </row>
    <row r="41" spans="1:12" ht="15.75" x14ac:dyDescent="0.25">
      <c r="C41" s="16">
        <v>1</v>
      </c>
      <c r="D41" s="16">
        <f>C32</f>
        <v>7.5294117647058822</v>
      </c>
      <c r="E41" s="16">
        <f>C33</f>
        <v>7.2</v>
      </c>
      <c r="F41" s="16">
        <f>SQRT((N28/20)-(M28/20)^2)</f>
        <v>1.5684387141358103</v>
      </c>
      <c r="G41" s="16">
        <f>C29</f>
        <v>0.85</v>
      </c>
      <c r="H41" s="16">
        <f>C30</f>
        <v>0.15000000000000002</v>
      </c>
      <c r="I41" s="16">
        <f>((D41-E41)/F41)*SQRT(G41/H41)</f>
        <v>0.49996014507187503</v>
      </c>
      <c r="J41" s="24">
        <f>C36</f>
        <v>0.44400000000000001</v>
      </c>
      <c r="K41" s="87" t="s">
        <v>52</v>
      </c>
      <c r="L41" s="88"/>
    </row>
    <row r="42" spans="1:12" ht="15.75" x14ac:dyDescent="0.25">
      <c r="C42" s="16">
        <v>2</v>
      </c>
      <c r="D42" s="16">
        <f>D32</f>
        <v>7.666666666666667</v>
      </c>
      <c r="E42" s="16">
        <f>E41</f>
        <v>7.2</v>
      </c>
      <c r="F42" s="16">
        <f>F41</f>
        <v>1.5684387141358103</v>
      </c>
      <c r="G42" s="16">
        <f>D29</f>
        <v>0.75</v>
      </c>
      <c r="H42" s="16">
        <f>D30</f>
        <v>0.25</v>
      </c>
      <c r="I42" s="16">
        <f t="shared" ref="I42:I49" si="11">((D42-E42)/F42)*SQRT(G42/H42)</f>
        <v>0.51534712168261798</v>
      </c>
      <c r="J42" s="24">
        <v>0.44400000000000001</v>
      </c>
      <c r="K42" s="87" t="s">
        <v>52</v>
      </c>
      <c r="L42" s="88"/>
    </row>
    <row r="43" spans="1:12" ht="15.75" x14ac:dyDescent="0.25">
      <c r="C43" s="16">
        <v>3</v>
      </c>
      <c r="D43" s="16">
        <f>E32</f>
        <v>7.5882352941176467</v>
      </c>
      <c r="E43" s="16">
        <f t="shared" ref="E43:F50" si="12">E42</f>
        <v>7.2</v>
      </c>
      <c r="F43" s="16">
        <f t="shared" si="12"/>
        <v>1.5684387141358103</v>
      </c>
      <c r="G43" s="16">
        <f>E29</f>
        <v>0.85</v>
      </c>
      <c r="H43" s="16">
        <f>E30</f>
        <v>0.15000000000000002</v>
      </c>
      <c r="I43" s="16">
        <f t="shared" si="11"/>
        <v>0.58923874240613816</v>
      </c>
      <c r="J43" s="24">
        <f>J42</f>
        <v>0.44400000000000001</v>
      </c>
      <c r="K43" s="87" t="s">
        <v>52</v>
      </c>
      <c r="L43" s="88"/>
    </row>
    <row r="44" spans="1:12" ht="15.75" x14ac:dyDescent="0.25">
      <c r="C44" s="16">
        <v>4</v>
      </c>
      <c r="D44" s="16">
        <f>F32</f>
        <v>8.0769230769230766</v>
      </c>
      <c r="E44" s="16">
        <f t="shared" si="12"/>
        <v>7.2</v>
      </c>
      <c r="F44" s="16">
        <f t="shared" si="12"/>
        <v>1.5684387141358103</v>
      </c>
      <c r="G44" s="16">
        <f>F29</f>
        <v>0.65</v>
      </c>
      <c r="H44" s="16">
        <f>F30</f>
        <v>0.35</v>
      </c>
      <c r="I44" s="16">
        <f t="shared" si="11"/>
        <v>0.76193268062848152</v>
      </c>
      <c r="J44" s="24">
        <f t="shared" ref="J44:J50" si="13">J43</f>
        <v>0.44400000000000001</v>
      </c>
      <c r="K44" s="87" t="s">
        <v>52</v>
      </c>
      <c r="L44" s="88"/>
    </row>
    <row r="45" spans="1:12" ht="15.75" x14ac:dyDescent="0.25">
      <c r="C45" s="16">
        <v>5</v>
      </c>
      <c r="D45" s="16">
        <f>G32</f>
        <v>8</v>
      </c>
      <c r="E45" s="16">
        <f t="shared" si="12"/>
        <v>7.2</v>
      </c>
      <c r="F45" s="16">
        <f t="shared" si="12"/>
        <v>1.5684387141358103</v>
      </c>
      <c r="G45" s="16">
        <f>G29</f>
        <v>0.65</v>
      </c>
      <c r="H45" s="16">
        <f>G30</f>
        <v>0.35</v>
      </c>
      <c r="I45" s="16">
        <f t="shared" si="11"/>
        <v>0.6950964805733516</v>
      </c>
      <c r="J45" s="24">
        <f t="shared" si="13"/>
        <v>0.44400000000000001</v>
      </c>
      <c r="K45" s="87" t="s">
        <v>52</v>
      </c>
      <c r="L45" s="88"/>
    </row>
    <row r="46" spans="1:12" ht="15.75" x14ac:dyDescent="0.25">
      <c r="C46" s="16">
        <v>6</v>
      </c>
      <c r="D46" s="16">
        <f>H32</f>
        <v>8.2142857142857135</v>
      </c>
      <c r="E46" s="16">
        <f t="shared" si="12"/>
        <v>7.2</v>
      </c>
      <c r="F46" s="16">
        <f t="shared" si="12"/>
        <v>1.5684387141358103</v>
      </c>
      <c r="G46" s="16">
        <f>H29</f>
        <v>0.7</v>
      </c>
      <c r="H46" s="16">
        <f>H30</f>
        <v>0.30000000000000004</v>
      </c>
      <c r="I46" s="16">
        <f t="shared" si="11"/>
        <v>0.98782758083679079</v>
      </c>
      <c r="J46" s="24">
        <f t="shared" si="13"/>
        <v>0.44400000000000001</v>
      </c>
      <c r="K46" s="87" t="s">
        <v>52</v>
      </c>
      <c r="L46" s="88"/>
    </row>
    <row r="47" spans="1:12" ht="15.75" x14ac:dyDescent="0.25">
      <c r="C47" s="16">
        <v>7</v>
      </c>
      <c r="D47" s="16">
        <f>I32</f>
        <v>7.8125</v>
      </c>
      <c r="E47" s="16">
        <f t="shared" si="12"/>
        <v>7.2</v>
      </c>
      <c r="F47" s="16">
        <f t="shared" si="12"/>
        <v>1.5684387141358103</v>
      </c>
      <c r="G47" s="16">
        <f>I29</f>
        <v>0.8</v>
      </c>
      <c r="H47" s="16">
        <f>I30</f>
        <v>0.19999999999999996</v>
      </c>
      <c r="I47" s="16">
        <f t="shared" si="11"/>
        <v>0.78103147350259017</v>
      </c>
      <c r="J47" s="24">
        <f t="shared" si="13"/>
        <v>0.44400000000000001</v>
      </c>
      <c r="K47" s="87" t="s">
        <v>52</v>
      </c>
      <c r="L47" s="88"/>
    </row>
    <row r="48" spans="1:12" ht="15.75" x14ac:dyDescent="0.25">
      <c r="C48" s="16">
        <v>8</v>
      </c>
      <c r="D48" s="16">
        <f>J32</f>
        <v>7.333333333333333</v>
      </c>
      <c r="E48" s="16">
        <f t="shared" si="12"/>
        <v>7.2</v>
      </c>
      <c r="F48" s="16">
        <f t="shared" si="12"/>
        <v>1.5684387141358103</v>
      </c>
      <c r="G48" s="16">
        <f>J29</f>
        <v>0.6</v>
      </c>
      <c r="H48" s="16">
        <f>J30</f>
        <v>0.4</v>
      </c>
      <c r="I48" s="16">
        <f t="shared" si="11"/>
        <v>0.10411584125907046</v>
      </c>
      <c r="J48" s="24">
        <f t="shared" si="13"/>
        <v>0.44400000000000001</v>
      </c>
      <c r="K48" s="87" t="s">
        <v>51</v>
      </c>
      <c r="L48" s="88"/>
    </row>
    <row r="49" spans="1:14" ht="15.75" x14ac:dyDescent="0.25">
      <c r="C49" s="16">
        <v>9</v>
      </c>
      <c r="D49" s="16">
        <f>K32</f>
        <v>7.625</v>
      </c>
      <c r="E49" s="16">
        <f t="shared" si="12"/>
        <v>7.2</v>
      </c>
      <c r="F49" s="16">
        <f t="shared" si="12"/>
        <v>1.5684387141358103</v>
      </c>
      <c r="G49" s="16">
        <f>K29</f>
        <v>0.8</v>
      </c>
      <c r="H49" s="16">
        <f>K30</f>
        <v>0.19999999999999996</v>
      </c>
      <c r="I49" s="16">
        <f t="shared" si="11"/>
        <v>0.54194020610383797</v>
      </c>
      <c r="J49" s="24">
        <f t="shared" si="13"/>
        <v>0.44400000000000001</v>
      </c>
      <c r="K49" s="87" t="s">
        <v>52</v>
      </c>
      <c r="L49" s="88"/>
    </row>
    <row r="50" spans="1:14" ht="15.75" x14ac:dyDescent="0.25">
      <c r="C50" s="16">
        <v>10</v>
      </c>
      <c r="D50" s="16">
        <f>L32</f>
        <v>7.7272727272727275</v>
      </c>
      <c r="E50" s="16">
        <f>E49</f>
        <v>7.2</v>
      </c>
      <c r="F50" s="16">
        <f t="shared" si="12"/>
        <v>1.5684387141358103</v>
      </c>
      <c r="G50" s="16">
        <f>L29</f>
        <v>0.55000000000000004</v>
      </c>
      <c r="H50" s="16">
        <f>L30</f>
        <v>0.44999999999999996</v>
      </c>
      <c r="I50" s="16">
        <f>((D50-E50)/F50)*SQRT(G50/H50)</f>
        <v>0.37165744991925026</v>
      </c>
      <c r="J50" s="24">
        <f t="shared" si="13"/>
        <v>0.44400000000000001</v>
      </c>
      <c r="K50" s="87" t="s">
        <v>51</v>
      </c>
      <c r="L50" s="88"/>
    </row>
    <row r="51" spans="1:14" s="28" customFormat="1" ht="15.75" x14ac:dyDescent="0.25">
      <c r="C51" s="37"/>
      <c r="D51" s="37"/>
      <c r="E51" s="37"/>
      <c r="F51" s="37"/>
      <c r="G51" s="37"/>
      <c r="H51" s="37"/>
      <c r="I51" s="37"/>
      <c r="J51" s="80"/>
      <c r="K51" s="37"/>
      <c r="L51" s="37"/>
    </row>
    <row r="52" spans="1:14" s="28" customFormat="1" ht="15.75" x14ac:dyDescent="0.25">
      <c r="C52" s="37"/>
      <c r="D52" s="37"/>
      <c r="E52" s="37"/>
      <c r="F52" s="37"/>
      <c r="G52" s="37"/>
      <c r="H52" s="37"/>
      <c r="I52" s="37"/>
      <c r="J52" s="80"/>
      <c r="K52" s="37"/>
      <c r="L52" s="37"/>
    </row>
    <row r="53" spans="1:14" ht="25.5" customHeight="1" x14ac:dyDescent="0.25">
      <c r="A53" s="85" t="s">
        <v>88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x14ac:dyDescent="0.25">
      <c r="A54" s="86" t="s">
        <v>10</v>
      </c>
      <c r="B54" s="114" t="s">
        <v>75</v>
      </c>
      <c r="C54" s="114" t="s">
        <v>74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7" t="s">
        <v>76</v>
      </c>
      <c r="N54" s="117"/>
    </row>
    <row r="55" spans="1:14" x14ac:dyDescent="0.25">
      <c r="A55" s="86"/>
      <c r="B55" s="114"/>
      <c r="C55" s="50">
        <v>1</v>
      </c>
      <c r="D55" s="50">
        <v>2</v>
      </c>
      <c r="E55" s="50">
        <v>3</v>
      </c>
      <c r="F55" s="50">
        <v>4</v>
      </c>
      <c r="G55" s="50">
        <v>5</v>
      </c>
      <c r="H55" s="50">
        <v>6</v>
      </c>
      <c r="I55" s="50">
        <v>7</v>
      </c>
      <c r="J55" s="50">
        <v>8</v>
      </c>
      <c r="K55" s="50">
        <v>9</v>
      </c>
      <c r="L55" s="50">
        <v>10</v>
      </c>
      <c r="M55" s="117"/>
      <c r="N55" s="117"/>
    </row>
    <row r="56" spans="1:14" ht="15.75" x14ac:dyDescent="0.25">
      <c r="A56" s="1">
        <v>1</v>
      </c>
      <c r="B56" s="33" t="s">
        <v>37</v>
      </c>
      <c r="C56" s="29">
        <v>1</v>
      </c>
      <c r="D56" s="29">
        <v>1</v>
      </c>
      <c r="E56" s="29">
        <v>1</v>
      </c>
      <c r="F56" s="29">
        <v>1</v>
      </c>
      <c r="G56" s="29">
        <v>1</v>
      </c>
      <c r="H56" s="29">
        <v>1</v>
      </c>
      <c r="I56" s="29">
        <v>1</v>
      </c>
      <c r="J56" s="29">
        <v>1</v>
      </c>
      <c r="K56" s="29">
        <v>1</v>
      </c>
      <c r="L56" s="29">
        <v>1</v>
      </c>
      <c r="M56" s="29">
        <f t="shared" ref="M56:M59" si="14">SUM(C56:L56)</f>
        <v>10</v>
      </c>
      <c r="N56" s="31">
        <f t="shared" ref="N56:N59" si="15">M56^2</f>
        <v>100</v>
      </c>
    </row>
    <row r="57" spans="1:14" ht="15.75" x14ac:dyDescent="0.25">
      <c r="A57" s="1">
        <v>2</v>
      </c>
      <c r="B57" s="35" t="s">
        <v>43</v>
      </c>
      <c r="C57" s="46">
        <v>1</v>
      </c>
      <c r="D57" s="46">
        <v>1</v>
      </c>
      <c r="E57" s="46">
        <v>1</v>
      </c>
      <c r="F57" s="46">
        <v>1</v>
      </c>
      <c r="G57" s="46">
        <v>1</v>
      </c>
      <c r="H57" s="46">
        <v>1</v>
      </c>
      <c r="I57" s="46">
        <v>1</v>
      </c>
      <c r="J57" s="46">
        <v>1</v>
      </c>
      <c r="K57" s="46">
        <v>1</v>
      </c>
      <c r="L57" s="46">
        <v>1</v>
      </c>
      <c r="M57" s="29">
        <f t="shared" si="14"/>
        <v>10</v>
      </c>
      <c r="N57" s="31">
        <f t="shared" si="15"/>
        <v>100</v>
      </c>
    </row>
    <row r="58" spans="1:14" ht="15.75" x14ac:dyDescent="0.25">
      <c r="A58" s="1">
        <v>3</v>
      </c>
      <c r="B58" s="33" t="s">
        <v>33</v>
      </c>
      <c r="C58" s="29">
        <v>1</v>
      </c>
      <c r="D58" s="29">
        <v>1</v>
      </c>
      <c r="E58" s="29">
        <v>1</v>
      </c>
      <c r="F58" s="29">
        <v>1</v>
      </c>
      <c r="G58" s="29">
        <v>1</v>
      </c>
      <c r="H58" s="29">
        <v>1</v>
      </c>
      <c r="I58" s="29">
        <v>1</v>
      </c>
      <c r="J58" s="29">
        <v>0</v>
      </c>
      <c r="K58" s="29">
        <v>1</v>
      </c>
      <c r="L58" s="29">
        <v>1</v>
      </c>
      <c r="M58" s="29">
        <f t="shared" si="14"/>
        <v>9</v>
      </c>
      <c r="N58" s="31">
        <f t="shared" si="15"/>
        <v>81</v>
      </c>
    </row>
    <row r="59" spans="1:14" ht="15.75" x14ac:dyDescent="0.25">
      <c r="A59" s="1">
        <v>4</v>
      </c>
      <c r="B59" s="35" t="s">
        <v>48</v>
      </c>
      <c r="C59" s="46">
        <v>1</v>
      </c>
      <c r="D59" s="46">
        <v>1</v>
      </c>
      <c r="E59" s="46">
        <v>1</v>
      </c>
      <c r="F59" s="46">
        <v>0</v>
      </c>
      <c r="G59" s="46">
        <v>1</v>
      </c>
      <c r="H59" s="46">
        <v>1</v>
      </c>
      <c r="I59" s="46">
        <v>1</v>
      </c>
      <c r="J59" s="46">
        <v>1</v>
      </c>
      <c r="K59" s="46">
        <v>1</v>
      </c>
      <c r="L59" s="46">
        <v>1</v>
      </c>
      <c r="M59" s="29">
        <f t="shared" si="14"/>
        <v>9</v>
      </c>
      <c r="N59" s="31">
        <f t="shared" si="15"/>
        <v>81</v>
      </c>
    </row>
    <row r="60" spans="1:14" ht="15.75" x14ac:dyDescent="0.25">
      <c r="A60" s="1">
        <v>5</v>
      </c>
      <c r="B60" s="33" t="s">
        <v>32</v>
      </c>
      <c r="C60" s="29">
        <v>1</v>
      </c>
      <c r="D60" s="29">
        <v>1</v>
      </c>
      <c r="E60" s="29">
        <v>1</v>
      </c>
      <c r="F60" s="29">
        <v>1</v>
      </c>
      <c r="G60" s="29">
        <v>0</v>
      </c>
      <c r="H60" s="29">
        <v>1</v>
      </c>
      <c r="I60" s="29">
        <v>1</v>
      </c>
      <c r="J60" s="29">
        <v>1</v>
      </c>
      <c r="K60" s="29">
        <v>1</v>
      </c>
      <c r="L60" s="29">
        <v>0</v>
      </c>
      <c r="M60" s="29">
        <f>SUM(C60:L60)</f>
        <v>8</v>
      </c>
      <c r="N60" s="31">
        <f>M60^2</f>
        <v>64</v>
      </c>
    </row>
    <row r="61" spans="1:14" ht="15.75" x14ac:dyDescent="0.25">
      <c r="A61" s="1">
        <v>6</v>
      </c>
      <c r="B61" s="33" t="s">
        <v>38</v>
      </c>
      <c r="C61" s="29">
        <v>1</v>
      </c>
      <c r="D61" s="29">
        <v>1</v>
      </c>
      <c r="E61" s="29">
        <v>1</v>
      </c>
      <c r="F61" s="29">
        <v>1</v>
      </c>
      <c r="G61" s="29">
        <v>1</v>
      </c>
      <c r="H61" s="29">
        <v>0</v>
      </c>
      <c r="I61" s="29">
        <v>1</v>
      </c>
      <c r="J61" s="29">
        <v>1</v>
      </c>
      <c r="K61" s="29">
        <v>1</v>
      </c>
      <c r="L61" s="29">
        <v>0</v>
      </c>
      <c r="M61" s="29">
        <f t="shared" ref="M61:M75" si="16">SUM(C61:L61)</f>
        <v>8</v>
      </c>
      <c r="N61" s="31">
        <f t="shared" ref="N61:N75" si="17">M61^2</f>
        <v>64</v>
      </c>
    </row>
    <row r="62" spans="1:14" ht="15.75" x14ac:dyDescent="0.25">
      <c r="A62" s="1">
        <v>7</v>
      </c>
      <c r="B62" s="36" t="s">
        <v>42</v>
      </c>
      <c r="C62" s="46">
        <v>1</v>
      </c>
      <c r="D62" s="46">
        <v>1</v>
      </c>
      <c r="E62" s="46">
        <v>1</v>
      </c>
      <c r="F62" s="46">
        <v>1</v>
      </c>
      <c r="G62" s="46">
        <v>0</v>
      </c>
      <c r="H62" s="46">
        <v>1</v>
      </c>
      <c r="I62" s="46">
        <v>1</v>
      </c>
      <c r="J62" s="46">
        <v>0</v>
      </c>
      <c r="K62" s="46">
        <v>1</v>
      </c>
      <c r="L62" s="46">
        <v>1</v>
      </c>
      <c r="M62" s="29">
        <f t="shared" si="16"/>
        <v>8</v>
      </c>
      <c r="N62" s="31">
        <f t="shared" si="17"/>
        <v>64</v>
      </c>
    </row>
    <row r="63" spans="1:14" ht="15.75" x14ac:dyDescent="0.25">
      <c r="A63" s="1">
        <v>8</v>
      </c>
      <c r="B63" s="35" t="s">
        <v>45</v>
      </c>
      <c r="C63" s="46">
        <v>1</v>
      </c>
      <c r="D63" s="46">
        <v>1</v>
      </c>
      <c r="E63" s="52">
        <v>1</v>
      </c>
      <c r="F63" s="52">
        <v>0</v>
      </c>
      <c r="G63" s="52">
        <v>1</v>
      </c>
      <c r="H63" s="52">
        <v>1</v>
      </c>
      <c r="I63" s="52">
        <v>1</v>
      </c>
      <c r="J63" s="52">
        <v>0</v>
      </c>
      <c r="K63" s="52">
        <v>1</v>
      </c>
      <c r="L63" s="52">
        <v>1</v>
      </c>
      <c r="M63" s="29">
        <f t="shared" si="16"/>
        <v>8</v>
      </c>
      <c r="N63" s="31">
        <f t="shared" si="17"/>
        <v>64</v>
      </c>
    </row>
    <row r="64" spans="1:14" ht="15.75" x14ac:dyDescent="0.25">
      <c r="A64" s="1">
        <v>9</v>
      </c>
      <c r="B64" s="33" t="s">
        <v>35</v>
      </c>
      <c r="C64" s="29">
        <v>1</v>
      </c>
      <c r="D64" s="29">
        <v>1</v>
      </c>
      <c r="E64" s="29">
        <v>1</v>
      </c>
      <c r="F64" s="29">
        <v>0</v>
      </c>
      <c r="G64" s="29">
        <v>0</v>
      </c>
      <c r="H64" s="29">
        <v>1</v>
      </c>
      <c r="I64" s="29">
        <v>1</v>
      </c>
      <c r="J64" s="29">
        <v>0</v>
      </c>
      <c r="K64" s="29">
        <v>1</v>
      </c>
      <c r="L64" s="29">
        <v>1</v>
      </c>
      <c r="M64" s="29">
        <f t="shared" si="16"/>
        <v>7</v>
      </c>
      <c r="N64" s="31">
        <f t="shared" si="17"/>
        <v>49</v>
      </c>
    </row>
    <row r="65" spans="1:14" ht="15.75" x14ac:dyDescent="0.25">
      <c r="A65" s="1">
        <v>10</v>
      </c>
      <c r="B65" s="33" t="s">
        <v>36</v>
      </c>
      <c r="C65" s="29">
        <v>1</v>
      </c>
      <c r="D65" s="29">
        <v>1</v>
      </c>
      <c r="E65" s="29">
        <v>1</v>
      </c>
      <c r="F65" s="29">
        <v>0</v>
      </c>
      <c r="G65" s="29">
        <v>0</v>
      </c>
      <c r="H65" s="29">
        <v>1</v>
      </c>
      <c r="I65" s="29">
        <v>1</v>
      </c>
      <c r="J65" s="29">
        <v>1</v>
      </c>
      <c r="K65" s="29">
        <v>1</v>
      </c>
      <c r="L65" s="29">
        <v>0</v>
      </c>
      <c r="M65" s="29">
        <f t="shared" si="16"/>
        <v>7</v>
      </c>
      <c r="N65" s="31">
        <f t="shared" si="17"/>
        <v>49</v>
      </c>
    </row>
    <row r="66" spans="1:14" ht="15.75" x14ac:dyDescent="0.25">
      <c r="A66" s="1">
        <v>11</v>
      </c>
      <c r="B66" s="33" t="s">
        <v>40</v>
      </c>
      <c r="C66" s="29">
        <v>1</v>
      </c>
      <c r="D66" s="29">
        <v>0</v>
      </c>
      <c r="E66" s="29">
        <v>1</v>
      </c>
      <c r="F66" s="29">
        <v>1</v>
      </c>
      <c r="G66" s="29">
        <v>1</v>
      </c>
      <c r="H66" s="29">
        <v>1</v>
      </c>
      <c r="I66" s="29">
        <v>0</v>
      </c>
      <c r="J66" s="29">
        <v>1</v>
      </c>
      <c r="K66" s="29">
        <v>1</v>
      </c>
      <c r="L66" s="29">
        <v>0</v>
      </c>
      <c r="M66" s="29">
        <f t="shared" si="16"/>
        <v>7</v>
      </c>
      <c r="N66" s="31">
        <f t="shared" si="17"/>
        <v>49</v>
      </c>
    </row>
    <row r="67" spans="1:14" ht="15.75" x14ac:dyDescent="0.25">
      <c r="A67" s="1">
        <v>12</v>
      </c>
      <c r="B67" s="19" t="s">
        <v>108</v>
      </c>
      <c r="C67" s="46">
        <v>1</v>
      </c>
      <c r="D67" s="46">
        <v>0</v>
      </c>
      <c r="E67" s="52">
        <v>1</v>
      </c>
      <c r="F67" s="52">
        <v>1</v>
      </c>
      <c r="G67" s="52">
        <v>1</v>
      </c>
      <c r="H67" s="52">
        <v>1</v>
      </c>
      <c r="I67" s="52">
        <v>0</v>
      </c>
      <c r="J67" s="52">
        <v>0</v>
      </c>
      <c r="K67" s="52">
        <v>1</v>
      </c>
      <c r="L67" s="52">
        <v>1</v>
      </c>
      <c r="M67" s="29">
        <f t="shared" si="16"/>
        <v>7</v>
      </c>
      <c r="N67" s="31">
        <f t="shared" si="17"/>
        <v>49</v>
      </c>
    </row>
    <row r="68" spans="1:14" ht="15.75" x14ac:dyDescent="0.25">
      <c r="A68" s="1">
        <v>13</v>
      </c>
      <c r="B68" s="35" t="s">
        <v>44</v>
      </c>
      <c r="C68" s="46">
        <v>1</v>
      </c>
      <c r="D68" s="46">
        <v>1</v>
      </c>
      <c r="E68" s="52">
        <v>1</v>
      </c>
      <c r="F68" s="52">
        <v>1</v>
      </c>
      <c r="G68" s="52">
        <v>1</v>
      </c>
      <c r="H68" s="52">
        <v>0</v>
      </c>
      <c r="I68" s="52">
        <v>1</v>
      </c>
      <c r="J68" s="52">
        <v>1</v>
      </c>
      <c r="K68" s="52">
        <v>0</v>
      </c>
      <c r="L68" s="52">
        <v>0</v>
      </c>
      <c r="M68" s="29">
        <f t="shared" si="16"/>
        <v>7</v>
      </c>
      <c r="N68" s="31">
        <f t="shared" si="17"/>
        <v>49</v>
      </c>
    </row>
    <row r="69" spans="1:14" ht="15.75" x14ac:dyDescent="0.25">
      <c r="A69" s="1">
        <v>14</v>
      </c>
      <c r="B69" s="35" t="s">
        <v>46</v>
      </c>
      <c r="C69" s="46">
        <v>0</v>
      </c>
      <c r="D69" s="46">
        <v>1</v>
      </c>
      <c r="E69" s="46">
        <v>1</v>
      </c>
      <c r="F69" s="46">
        <v>1</v>
      </c>
      <c r="G69" s="46">
        <v>0</v>
      </c>
      <c r="H69" s="46">
        <v>0</v>
      </c>
      <c r="I69" s="46">
        <v>1</v>
      </c>
      <c r="J69" s="46">
        <v>1</v>
      </c>
      <c r="K69" s="46">
        <v>1</v>
      </c>
      <c r="L69" s="46">
        <v>1</v>
      </c>
      <c r="M69" s="29">
        <f t="shared" si="16"/>
        <v>7</v>
      </c>
      <c r="N69" s="31">
        <f t="shared" si="17"/>
        <v>49</v>
      </c>
    </row>
    <row r="70" spans="1:14" ht="15.75" x14ac:dyDescent="0.25">
      <c r="A70" s="1">
        <v>15</v>
      </c>
      <c r="B70" s="33" t="s">
        <v>39</v>
      </c>
      <c r="C70" s="29">
        <v>1</v>
      </c>
      <c r="D70" s="29">
        <v>1</v>
      </c>
      <c r="E70" s="29">
        <v>1</v>
      </c>
      <c r="F70" s="29">
        <v>0</v>
      </c>
      <c r="G70" s="29">
        <v>0</v>
      </c>
      <c r="H70" s="29">
        <v>1</v>
      </c>
      <c r="I70" s="29">
        <v>1</v>
      </c>
      <c r="J70" s="29">
        <v>0</v>
      </c>
      <c r="K70" s="29">
        <v>1</v>
      </c>
      <c r="L70" s="29">
        <v>0</v>
      </c>
      <c r="M70" s="29">
        <f t="shared" si="16"/>
        <v>6</v>
      </c>
      <c r="N70" s="31">
        <f t="shared" si="17"/>
        <v>36</v>
      </c>
    </row>
    <row r="71" spans="1:14" ht="15.75" x14ac:dyDescent="0.25">
      <c r="A71" s="1">
        <v>16</v>
      </c>
      <c r="B71" s="35" t="s">
        <v>47</v>
      </c>
      <c r="C71" s="46">
        <v>1</v>
      </c>
      <c r="D71" s="46">
        <v>0</v>
      </c>
      <c r="E71" s="46">
        <v>0</v>
      </c>
      <c r="F71" s="46">
        <v>1</v>
      </c>
      <c r="G71" s="46">
        <v>1</v>
      </c>
      <c r="H71" s="46">
        <v>0</v>
      </c>
      <c r="I71" s="46">
        <v>1</v>
      </c>
      <c r="J71" s="46">
        <v>1</v>
      </c>
      <c r="K71" s="46">
        <v>0</v>
      </c>
      <c r="L71" s="46">
        <v>1</v>
      </c>
      <c r="M71" s="29">
        <f t="shared" si="16"/>
        <v>6</v>
      </c>
      <c r="N71" s="31">
        <f t="shared" si="17"/>
        <v>36</v>
      </c>
    </row>
    <row r="72" spans="1:14" ht="15.75" x14ac:dyDescent="0.25">
      <c r="A72" s="1">
        <v>17</v>
      </c>
      <c r="B72" s="35" t="s">
        <v>49</v>
      </c>
      <c r="C72" s="46">
        <v>1</v>
      </c>
      <c r="D72" s="46">
        <v>1</v>
      </c>
      <c r="E72" s="46">
        <v>1</v>
      </c>
      <c r="F72" s="46">
        <v>0</v>
      </c>
      <c r="G72" s="46">
        <v>1</v>
      </c>
      <c r="H72" s="46">
        <v>1</v>
      </c>
      <c r="I72" s="46">
        <v>0</v>
      </c>
      <c r="J72" s="46">
        <v>0</v>
      </c>
      <c r="K72" s="46">
        <v>1</v>
      </c>
      <c r="L72" s="46">
        <v>0</v>
      </c>
      <c r="M72" s="29">
        <f t="shared" si="16"/>
        <v>6</v>
      </c>
      <c r="N72" s="31">
        <f t="shared" si="17"/>
        <v>36</v>
      </c>
    </row>
    <row r="73" spans="1:14" ht="15.75" x14ac:dyDescent="0.25">
      <c r="A73" s="1">
        <v>18</v>
      </c>
      <c r="B73" s="27" t="s">
        <v>109</v>
      </c>
      <c r="C73" s="29">
        <v>1</v>
      </c>
      <c r="D73" s="29">
        <v>0</v>
      </c>
      <c r="E73" s="29">
        <v>1</v>
      </c>
      <c r="F73" s="29">
        <v>0</v>
      </c>
      <c r="G73" s="29">
        <v>1</v>
      </c>
      <c r="H73" s="29">
        <v>1</v>
      </c>
      <c r="I73" s="29">
        <v>0</v>
      </c>
      <c r="J73" s="29">
        <v>0</v>
      </c>
      <c r="K73" s="29">
        <v>1</v>
      </c>
      <c r="L73" s="29">
        <v>0</v>
      </c>
      <c r="M73" s="29">
        <f t="shared" si="16"/>
        <v>5</v>
      </c>
      <c r="N73" s="31">
        <f t="shared" si="17"/>
        <v>25</v>
      </c>
    </row>
    <row r="74" spans="1:14" ht="15.75" x14ac:dyDescent="0.25">
      <c r="A74" s="1">
        <v>19</v>
      </c>
      <c r="B74" s="35" t="s">
        <v>41</v>
      </c>
      <c r="C74" s="46">
        <v>0</v>
      </c>
      <c r="D74" s="46">
        <v>1</v>
      </c>
      <c r="E74" s="46">
        <v>0</v>
      </c>
      <c r="F74" s="46">
        <v>1</v>
      </c>
      <c r="G74" s="46">
        <v>1</v>
      </c>
      <c r="H74" s="46">
        <v>0</v>
      </c>
      <c r="I74" s="46">
        <v>1</v>
      </c>
      <c r="J74" s="46">
        <v>1</v>
      </c>
      <c r="K74" s="46">
        <v>0</v>
      </c>
      <c r="L74" s="46">
        <v>0</v>
      </c>
      <c r="M74" s="29">
        <f t="shared" si="16"/>
        <v>5</v>
      </c>
      <c r="N74" s="31">
        <f t="shared" si="17"/>
        <v>25</v>
      </c>
    </row>
    <row r="75" spans="1:14" ht="15.75" x14ac:dyDescent="0.25">
      <c r="A75" s="1">
        <v>20</v>
      </c>
      <c r="B75" s="33" t="s">
        <v>34</v>
      </c>
      <c r="C75" s="29">
        <v>0</v>
      </c>
      <c r="D75" s="29">
        <v>0</v>
      </c>
      <c r="E75" s="29">
        <v>0</v>
      </c>
      <c r="F75" s="29">
        <v>1</v>
      </c>
      <c r="G75" s="29">
        <v>0</v>
      </c>
      <c r="H75" s="29">
        <v>0</v>
      </c>
      <c r="I75" s="29">
        <v>1</v>
      </c>
      <c r="J75" s="29">
        <v>1</v>
      </c>
      <c r="K75" s="29">
        <v>0</v>
      </c>
      <c r="L75" s="29">
        <v>1</v>
      </c>
      <c r="M75" s="29">
        <f t="shared" si="16"/>
        <v>4</v>
      </c>
      <c r="N75" s="31">
        <f t="shared" si="17"/>
        <v>16</v>
      </c>
    </row>
    <row r="76" spans="1:14" ht="15.75" x14ac:dyDescent="0.25">
      <c r="A76" s="84" t="s">
        <v>77</v>
      </c>
      <c r="B76" s="84"/>
      <c r="C76" s="46">
        <f t="shared" ref="C76:K76" si="18">SUM(C56:C75)</f>
        <v>17</v>
      </c>
      <c r="D76" s="46">
        <f t="shared" si="18"/>
        <v>15</v>
      </c>
      <c r="E76" s="46">
        <f t="shared" si="18"/>
        <v>17</v>
      </c>
      <c r="F76" s="46">
        <f t="shared" si="18"/>
        <v>13</v>
      </c>
      <c r="G76" s="46">
        <f t="shared" si="18"/>
        <v>13</v>
      </c>
      <c r="H76" s="46">
        <f t="shared" si="18"/>
        <v>14</v>
      </c>
      <c r="I76" s="46">
        <f t="shared" si="18"/>
        <v>16</v>
      </c>
      <c r="J76" s="46">
        <f t="shared" si="18"/>
        <v>12</v>
      </c>
      <c r="K76" s="46">
        <f t="shared" si="18"/>
        <v>16</v>
      </c>
      <c r="L76" s="46">
        <f>SUM(L56:L75)</f>
        <v>11</v>
      </c>
      <c r="M76" s="65">
        <f>SUM(M56:M75)</f>
        <v>144</v>
      </c>
      <c r="N76" s="66">
        <f>SUM(N56:N75)</f>
        <v>1086</v>
      </c>
    </row>
    <row r="77" spans="1:14" ht="15.75" x14ac:dyDescent="0.25">
      <c r="A77" s="84" t="s">
        <v>102</v>
      </c>
      <c r="B77" s="84"/>
      <c r="C77" s="84">
        <v>10</v>
      </c>
      <c r="D77" s="84"/>
      <c r="E77" s="84"/>
      <c r="F77" s="84"/>
      <c r="G77" s="84"/>
      <c r="H77" s="84"/>
      <c r="I77" s="84"/>
      <c r="J77" s="84"/>
      <c r="K77" s="84"/>
      <c r="L77" s="84"/>
      <c r="M77" s="28"/>
      <c r="N77" s="28"/>
    </row>
    <row r="78" spans="1:14" ht="15.75" x14ac:dyDescent="0.25">
      <c r="A78" s="84" t="s">
        <v>103</v>
      </c>
      <c r="B78" s="84"/>
      <c r="C78" s="84">
        <f>C77-1</f>
        <v>9</v>
      </c>
      <c r="D78" s="84"/>
      <c r="E78" s="84"/>
      <c r="F78" s="84"/>
      <c r="G78" s="84"/>
      <c r="H78" s="84"/>
      <c r="I78" s="84"/>
      <c r="J78" s="84"/>
      <c r="K78" s="84"/>
      <c r="L78" s="84"/>
      <c r="M78" s="28"/>
      <c r="N78" s="28"/>
    </row>
    <row r="79" spans="1:14" ht="15.75" x14ac:dyDescent="0.25">
      <c r="A79" s="95" t="s">
        <v>28</v>
      </c>
      <c r="B79" s="96"/>
      <c r="C79" s="46">
        <f>C76/20</f>
        <v>0.85</v>
      </c>
      <c r="D79" s="46">
        <f t="shared" ref="D79:L79" si="19">D76/20</f>
        <v>0.75</v>
      </c>
      <c r="E79" s="46">
        <f t="shared" si="19"/>
        <v>0.85</v>
      </c>
      <c r="F79" s="46">
        <f t="shared" si="19"/>
        <v>0.65</v>
      </c>
      <c r="G79" s="46">
        <f t="shared" si="19"/>
        <v>0.65</v>
      </c>
      <c r="H79" s="46">
        <f t="shared" si="19"/>
        <v>0.7</v>
      </c>
      <c r="I79" s="46">
        <f t="shared" si="19"/>
        <v>0.8</v>
      </c>
      <c r="J79" s="46">
        <f t="shared" si="19"/>
        <v>0.6</v>
      </c>
      <c r="K79" s="46">
        <f t="shared" si="19"/>
        <v>0.8</v>
      </c>
      <c r="L79" s="46">
        <f t="shared" si="19"/>
        <v>0.55000000000000004</v>
      </c>
      <c r="M79" s="28"/>
      <c r="N79" s="28"/>
    </row>
    <row r="80" spans="1:14" ht="15.75" x14ac:dyDescent="0.25">
      <c r="A80" s="95" t="s">
        <v>29</v>
      </c>
      <c r="B80" s="96"/>
      <c r="C80" s="46">
        <f>1-C79</f>
        <v>0.15000000000000002</v>
      </c>
      <c r="D80" s="46">
        <f t="shared" ref="D80:L80" si="20">1-D79</f>
        <v>0.25</v>
      </c>
      <c r="E80" s="46">
        <f t="shared" si="20"/>
        <v>0.15000000000000002</v>
      </c>
      <c r="F80" s="46">
        <f t="shared" si="20"/>
        <v>0.35</v>
      </c>
      <c r="G80" s="46">
        <f t="shared" si="20"/>
        <v>0.35</v>
      </c>
      <c r="H80" s="46">
        <f t="shared" si="20"/>
        <v>0.30000000000000004</v>
      </c>
      <c r="I80" s="46">
        <f t="shared" si="20"/>
        <v>0.19999999999999996</v>
      </c>
      <c r="J80" s="46">
        <f t="shared" si="20"/>
        <v>0.4</v>
      </c>
      <c r="K80" s="46">
        <f t="shared" si="20"/>
        <v>0.19999999999999996</v>
      </c>
      <c r="L80" s="46">
        <f t="shared" si="20"/>
        <v>0.44999999999999996</v>
      </c>
      <c r="M80" s="28"/>
      <c r="N80" s="28"/>
    </row>
    <row r="81" spans="1:14" ht="15.75" x14ac:dyDescent="0.25">
      <c r="A81" s="95" t="s">
        <v>80</v>
      </c>
      <c r="B81" s="96"/>
      <c r="C81" s="46">
        <f>C79*C80</f>
        <v>0.1275</v>
      </c>
      <c r="D81" s="46">
        <f t="shared" ref="D81:L81" si="21">D79*D80</f>
        <v>0.1875</v>
      </c>
      <c r="E81" s="46">
        <f t="shared" si="21"/>
        <v>0.1275</v>
      </c>
      <c r="F81" s="46">
        <f t="shared" si="21"/>
        <v>0.22749999999999998</v>
      </c>
      <c r="G81" s="46">
        <f t="shared" si="21"/>
        <v>0.22749999999999998</v>
      </c>
      <c r="H81" s="46">
        <f t="shared" si="21"/>
        <v>0.21000000000000002</v>
      </c>
      <c r="I81" s="46">
        <f t="shared" si="21"/>
        <v>0.15999999999999998</v>
      </c>
      <c r="J81" s="46">
        <f t="shared" si="21"/>
        <v>0.24</v>
      </c>
      <c r="K81" s="46">
        <f t="shared" si="21"/>
        <v>0.15999999999999998</v>
      </c>
      <c r="L81" s="46">
        <f t="shared" si="21"/>
        <v>0.2475</v>
      </c>
      <c r="M81" s="28"/>
      <c r="N81" s="28"/>
    </row>
    <row r="82" spans="1:14" ht="15.75" x14ac:dyDescent="0.25">
      <c r="A82" s="95"/>
      <c r="B82" s="96"/>
      <c r="C82" s="86">
        <f>SUM(C81:I81,K81)</f>
        <v>1.4274999999999998</v>
      </c>
      <c r="D82" s="86"/>
      <c r="E82" s="86"/>
      <c r="F82" s="86"/>
      <c r="G82" s="86"/>
      <c r="H82" s="86"/>
      <c r="I82" s="86"/>
      <c r="J82" s="86"/>
      <c r="K82" s="86"/>
      <c r="L82" s="86"/>
      <c r="M82" s="28"/>
      <c r="N82" s="28"/>
    </row>
    <row r="83" spans="1:14" ht="15.75" x14ac:dyDescent="0.25">
      <c r="A83" s="95" t="s">
        <v>81</v>
      </c>
      <c r="B83" s="96"/>
      <c r="C83" s="84">
        <f>(((N76)-((M76)^2)/20))/20</f>
        <v>2.4600000000000022</v>
      </c>
      <c r="D83" s="84"/>
      <c r="E83" s="84"/>
      <c r="F83" s="84"/>
      <c r="G83" s="84"/>
      <c r="H83" s="84"/>
      <c r="I83" s="84"/>
      <c r="J83" s="84"/>
      <c r="K83" s="84"/>
      <c r="L83" s="84"/>
      <c r="M83" s="28"/>
      <c r="N83" s="28"/>
    </row>
    <row r="84" spans="1:14" ht="15.75" x14ac:dyDescent="0.25">
      <c r="A84" s="95" t="s">
        <v>82</v>
      </c>
      <c r="B84" s="96"/>
      <c r="C84" s="84">
        <f>((C77/(C77-1))*(1-(C82/(C83)^2)))</f>
        <v>0.8490133004311079</v>
      </c>
      <c r="D84" s="84"/>
      <c r="E84" s="84"/>
      <c r="F84" s="84"/>
      <c r="G84" s="84"/>
      <c r="H84" s="84"/>
      <c r="I84" s="84"/>
      <c r="J84" s="84"/>
      <c r="K84" s="84"/>
      <c r="L84" s="84"/>
      <c r="M84" s="28"/>
      <c r="N84" s="28"/>
    </row>
    <row r="85" spans="1:14" ht="15.75" x14ac:dyDescent="0.25">
      <c r="A85" s="95" t="s">
        <v>83</v>
      </c>
      <c r="B85" s="96"/>
      <c r="C85" s="84" t="s">
        <v>86</v>
      </c>
      <c r="D85" s="84"/>
      <c r="E85" s="84"/>
      <c r="F85" s="84"/>
      <c r="G85" s="84"/>
      <c r="H85" s="84"/>
      <c r="I85" s="84"/>
      <c r="J85" s="84"/>
      <c r="K85" s="84"/>
      <c r="L85" s="84"/>
      <c r="M85" s="28"/>
      <c r="N85" s="28"/>
    </row>
    <row r="86" spans="1:14" ht="15.75" x14ac:dyDescent="0.25">
      <c r="A86" s="95" t="s">
        <v>84</v>
      </c>
      <c r="B86" s="96"/>
      <c r="C86" s="84" t="s">
        <v>85</v>
      </c>
      <c r="D86" s="84"/>
      <c r="E86" s="84"/>
      <c r="F86" s="84"/>
      <c r="G86" s="84"/>
      <c r="H86" s="84"/>
      <c r="I86" s="84"/>
      <c r="J86" s="84"/>
      <c r="K86" s="84"/>
      <c r="L86" s="84"/>
      <c r="M86" s="28"/>
      <c r="N86" s="28"/>
    </row>
    <row r="88" spans="1:14" ht="72.75" customHeight="1" x14ac:dyDescent="0.25"/>
    <row r="90" spans="1:14" ht="30.75" customHeight="1" x14ac:dyDescent="0.25">
      <c r="A90" s="85" t="s">
        <v>98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</row>
    <row r="91" spans="1:14" ht="15.75" x14ac:dyDescent="0.25">
      <c r="A91" s="86" t="s">
        <v>10</v>
      </c>
      <c r="B91" s="89" t="s">
        <v>75</v>
      </c>
      <c r="C91" s="84" t="s">
        <v>74</v>
      </c>
      <c r="D91" s="84"/>
      <c r="E91" s="84"/>
      <c r="F91" s="84"/>
      <c r="G91" s="84"/>
      <c r="H91" s="84"/>
      <c r="I91" s="84"/>
      <c r="J91" s="84"/>
      <c r="K91" s="84"/>
      <c r="L91" s="84"/>
      <c r="M91" s="91" t="s">
        <v>76</v>
      </c>
      <c r="N91" s="92"/>
    </row>
    <row r="92" spans="1:14" ht="15.75" x14ac:dyDescent="0.25">
      <c r="A92" s="86"/>
      <c r="B92" s="90"/>
      <c r="C92" s="45">
        <v>1</v>
      </c>
      <c r="D92" s="45">
        <v>2</v>
      </c>
      <c r="E92" s="45">
        <v>3</v>
      </c>
      <c r="F92" s="45">
        <v>4</v>
      </c>
      <c r="G92" s="45">
        <v>5</v>
      </c>
      <c r="H92" s="45">
        <v>6</v>
      </c>
      <c r="I92" s="45">
        <v>7</v>
      </c>
      <c r="J92" s="45">
        <v>8</v>
      </c>
      <c r="K92" s="45">
        <v>9</v>
      </c>
      <c r="L92" s="45">
        <v>10</v>
      </c>
      <c r="M92" s="93"/>
      <c r="N92" s="94"/>
    </row>
    <row r="93" spans="1:14" ht="15.75" x14ac:dyDescent="0.25">
      <c r="A93" s="1">
        <v>1</v>
      </c>
      <c r="B93" s="33" t="s">
        <v>37</v>
      </c>
      <c r="C93" s="29">
        <v>1</v>
      </c>
      <c r="D93" s="29">
        <v>1</v>
      </c>
      <c r="E93" s="29">
        <v>1</v>
      </c>
      <c r="F93" s="29">
        <v>1</v>
      </c>
      <c r="G93" s="29">
        <v>1</v>
      </c>
      <c r="H93" s="29">
        <v>1</v>
      </c>
      <c r="I93" s="29">
        <v>1</v>
      </c>
      <c r="J93" s="29">
        <v>1</v>
      </c>
      <c r="K93" s="29">
        <v>1</v>
      </c>
      <c r="L93" s="29">
        <v>1</v>
      </c>
      <c r="M93" s="29">
        <f t="shared" ref="M93:M96" si="22">SUM(C93:L93)</f>
        <v>10</v>
      </c>
      <c r="N93" s="31">
        <f t="shared" ref="N93:N96" si="23">M93^2</f>
        <v>100</v>
      </c>
    </row>
    <row r="94" spans="1:14" ht="15.75" x14ac:dyDescent="0.25">
      <c r="A94" s="1">
        <v>2</v>
      </c>
      <c r="B94" s="35" t="s">
        <v>43</v>
      </c>
      <c r="C94" s="46">
        <v>1</v>
      </c>
      <c r="D94" s="46">
        <v>1</v>
      </c>
      <c r="E94" s="46">
        <v>1</v>
      </c>
      <c r="F94" s="46">
        <v>1</v>
      </c>
      <c r="G94" s="46">
        <v>1</v>
      </c>
      <c r="H94" s="46">
        <v>1</v>
      </c>
      <c r="I94" s="46">
        <v>1</v>
      </c>
      <c r="J94" s="46">
        <v>1</v>
      </c>
      <c r="K94" s="46">
        <v>1</v>
      </c>
      <c r="L94" s="46">
        <v>1</v>
      </c>
      <c r="M94" s="29">
        <f t="shared" si="22"/>
        <v>10</v>
      </c>
      <c r="N94" s="31">
        <f t="shared" si="23"/>
        <v>100</v>
      </c>
    </row>
    <row r="95" spans="1:14" ht="15.75" x14ac:dyDescent="0.25">
      <c r="A95" s="1">
        <v>3</v>
      </c>
      <c r="B95" s="33" t="s">
        <v>33</v>
      </c>
      <c r="C95" s="29">
        <v>1</v>
      </c>
      <c r="D95" s="29">
        <v>1</v>
      </c>
      <c r="E95" s="29">
        <v>1</v>
      </c>
      <c r="F95" s="29">
        <v>1</v>
      </c>
      <c r="G95" s="29">
        <v>1</v>
      </c>
      <c r="H95" s="29">
        <v>1</v>
      </c>
      <c r="I95" s="29">
        <v>1</v>
      </c>
      <c r="J95" s="29">
        <v>0</v>
      </c>
      <c r="K95" s="29">
        <v>1</v>
      </c>
      <c r="L95" s="29">
        <v>1</v>
      </c>
      <c r="M95" s="29">
        <f t="shared" si="22"/>
        <v>9</v>
      </c>
      <c r="N95" s="31">
        <f t="shared" si="23"/>
        <v>81</v>
      </c>
    </row>
    <row r="96" spans="1:14" ht="15.75" x14ac:dyDescent="0.25">
      <c r="A96" s="1">
        <v>4</v>
      </c>
      <c r="B96" s="35" t="s">
        <v>48</v>
      </c>
      <c r="C96" s="46">
        <v>1</v>
      </c>
      <c r="D96" s="46">
        <v>1</v>
      </c>
      <c r="E96" s="46">
        <v>1</v>
      </c>
      <c r="F96" s="46">
        <v>0</v>
      </c>
      <c r="G96" s="46">
        <v>1</v>
      </c>
      <c r="H96" s="46">
        <v>1</v>
      </c>
      <c r="I96" s="46">
        <v>1</v>
      </c>
      <c r="J96" s="46">
        <v>1</v>
      </c>
      <c r="K96" s="46">
        <v>1</v>
      </c>
      <c r="L96" s="46">
        <v>1</v>
      </c>
      <c r="M96" s="29">
        <f t="shared" si="22"/>
        <v>9</v>
      </c>
      <c r="N96" s="31">
        <f t="shared" si="23"/>
        <v>81</v>
      </c>
    </row>
    <row r="97" spans="1:14" ht="15.75" x14ac:dyDescent="0.25">
      <c r="A97" s="1">
        <v>5</v>
      </c>
      <c r="B97" s="33" t="s">
        <v>32</v>
      </c>
      <c r="C97" s="29">
        <v>1</v>
      </c>
      <c r="D97" s="29">
        <v>1</v>
      </c>
      <c r="E97" s="29">
        <v>1</v>
      </c>
      <c r="F97" s="29">
        <v>1</v>
      </c>
      <c r="G97" s="29">
        <v>0</v>
      </c>
      <c r="H97" s="29">
        <v>1</v>
      </c>
      <c r="I97" s="29">
        <v>1</v>
      </c>
      <c r="J97" s="29">
        <v>1</v>
      </c>
      <c r="K97" s="29">
        <v>1</v>
      </c>
      <c r="L97" s="29">
        <v>0</v>
      </c>
      <c r="M97" s="29">
        <f>SUM(C97:L97)</f>
        <v>8</v>
      </c>
      <c r="N97" s="31">
        <f>M97^2</f>
        <v>64</v>
      </c>
    </row>
    <row r="98" spans="1:14" ht="15.75" x14ac:dyDescent="0.25">
      <c r="A98" s="1">
        <v>6</v>
      </c>
      <c r="B98" s="33" t="s">
        <v>38</v>
      </c>
      <c r="C98" s="29">
        <v>1</v>
      </c>
      <c r="D98" s="29">
        <v>1</v>
      </c>
      <c r="E98" s="29">
        <v>1</v>
      </c>
      <c r="F98" s="29">
        <v>1</v>
      </c>
      <c r="G98" s="29">
        <v>1</v>
      </c>
      <c r="H98" s="29">
        <v>0</v>
      </c>
      <c r="I98" s="29">
        <v>1</v>
      </c>
      <c r="J98" s="29">
        <v>1</v>
      </c>
      <c r="K98" s="29">
        <v>1</v>
      </c>
      <c r="L98" s="29">
        <v>0</v>
      </c>
      <c r="M98" s="29">
        <f t="shared" ref="M98:M102" si="24">SUM(C98:L98)</f>
        <v>8</v>
      </c>
      <c r="N98" s="31">
        <f t="shared" ref="N98:N102" si="25">M98^2</f>
        <v>64</v>
      </c>
    </row>
    <row r="99" spans="1:14" ht="15.75" x14ac:dyDescent="0.25">
      <c r="A99" s="1">
        <v>7</v>
      </c>
      <c r="B99" s="36" t="s">
        <v>42</v>
      </c>
      <c r="C99" s="46">
        <v>1</v>
      </c>
      <c r="D99" s="46">
        <v>1</v>
      </c>
      <c r="E99" s="46">
        <v>1</v>
      </c>
      <c r="F99" s="46">
        <v>1</v>
      </c>
      <c r="G99" s="46">
        <v>0</v>
      </c>
      <c r="H99" s="46">
        <v>1</v>
      </c>
      <c r="I99" s="46">
        <v>1</v>
      </c>
      <c r="J99" s="46">
        <v>0</v>
      </c>
      <c r="K99" s="46">
        <v>1</v>
      </c>
      <c r="L99" s="46">
        <v>1</v>
      </c>
      <c r="M99" s="29">
        <f t="shared" si="24"/>
        <v>8</v>
      </c>
      <c r="N99" s="31">
        <f t="shared" si="25"/>
        <v>64</v>
      </c>
    </row>
    <row r="100" spans="1:14" ht="15.75" x14ac:dyDescent="0.25">
      <c r="A100" s="1">
        <v>8</v>
      </c>
      <c r="B100" s="35" t="s">
        <v>45</v>
      </c>
      <c r="C100" s="46">
        <v>1</v>
      </c>
      <c r="D100" s="46">
        <v>1</v>
      </c>
      <c r="E100" s="52">
        <v>1</v>
      </c>
      <c r="F100" s="52">
        <v>0</v>
      </c>
      <c r="G100" s="52">
        <v>1</v>
      </c>
      <c r="H100" s="52">
        <v>1</v>
      </c>
      <c r="I100" s="52">
        <v>1</v>
      </c>
      <c r="J100" s="52">
        <v>0</v>
      </c>
      <c r="K100" s="52">
        <v>1</v>
      </c>
      <c r="L100" s="52">
        <v>1</v>
      </c>
      <c r="M100" s="29">
        <f t="shared" si="24"/>
        <v>8</v>
      </c>
      <c r="N100" s="31">
        <f t="shared" si="25"/>
        <v>64</v>
      </c>
    </row>
    <row r="101" spans="1:14" ht="15.75" x14ac:dyDescent="0.25">
      <c r="A101" s="1">
        <v>9</v>
      </c>
      <c r="B101" s="33" t="s">
        <v>35</v>
      </c>
      <c r="C101" s="29">
        <v>1</v>
      </c>
      <c r="D101" s="29">
        <v>1</v>
      </c>
      <c r="E101" s="29">
        <v>1</v>
      </c>
      <c r="F101" s="29">
        <v>0</v>
      </c>
      <c r="G101" s="29">
        <v>0</v>
      </c>
      <c r="H101" s="29">
        <v>1</v>
      </c>
      <c r="I101" s="29">
        <v>1</v>
      </c>
      <c r="J101" s="29">
        <v>0</v>
      </c>
      <c r="K101" s="29">
        <v>1</v>
      </c>
      <c r="L101" s="29">
        <v>1</v>
      </c>
      <c r="M101" s="29">
        <f t="shared" si="24"/>
        <v>7</v>
      </c>
      <c r="N101" s="31">
        <f t="shared" si="25"/>
        <v>49</v>
      </c>
    </row>
    <row r="102" spans="1:14" ht="15.75" x14ac:dyDescent="0.25">
      <c r="A102" s="1">
        <v>10</v>
      </c>
      <c r="B102" s="33" t="s">
        <v>36</v>
      </c>
      <c r="C102" s="29">
        <v>1</v>
      </c>
      <c r="D102" s="29">
        <v>1</v>
      </c>
      <c r="E102" s="29">
        <v>1</v>
      </c>
      <c r="F102" s="29">
        <v>0</v>
      </c>
      <c r="G102" s="29">
        <v>0</v>
      </c>
      <c r="H102" s="29">
        <v>1</v>
      </c>
      <c r="I102" s="29">
        <v>1</v>
      </c>
      <c r="J102" s="29">
        <v>1</v>
      </c>
      <c r="K102" s="29">
        <v>1</v>
      </c>
      <c r="L102" s="29">
        <v>0</v>
      </c>
      <c r="M102" s="29">
        <f t="shared" si="24"/>
        <v>7</v>
      </c>
      <c r="N102" s="31">
        <f t="shared" si="25"/>
        <v>49</v>
      </c>
    </row>
    <row r="103" spans="1:14" ht="15.75" x14ac:dyDescent="0.25">
      <c r="A103" s="43"/>
      <c r="B103" s="69" t="s">
        <v>89</v>
      </c>
      <c r="C103" s="43">
        <f>SUM(C93:C102)/10</f>
        <v>1</v>
      </c>
      <c r="D103" s="43">
        <f t="shared" ref="D103:L103" si="26">SUM(D93:D102)/10</f>
        <v>1</v>
      </c>
      <c r="E103" s="43">
        <f t="shared" si="26"/>
        <v>1</v>
      </c>
      <c r="F103" s="43">
        <f t="shared" si="26"/>
        <v>0.6</v>
      </c>
      <c r="G103" s="43">
        <f t="shared" si="26"/>
        <v>0.6</v>
      </c>
      <c r="H103" s="43">
        <f t="shared" si="26"/>
        <v>0.9</v>
      </c>
      <c r="I103" s="43">
        <f t="shared" si="26"/>
        <v>1</v>
      </c>
      <c r="J103" s="43">
        <f t="shared" si="26"/>
        <v>0.6</v>
      </c>
      <c r="K103" s="43">
        <f t="shared" si="26"/>
        <v>1</v>
      </c>
      <c r="L103" s="43">
        <f t="shared" si="26"/>
        <v>0.7</v>
      </c>
      <c r="M103" s="43">
        <f t="shared" ref="M103:N103" si="27">SUM(M93:M102)</f>
        <v>84</v>
      </c>
      <c r="N103" s="43">
        <f t="shared" si="27"/>
        <v>716</v>
      </c>
    </row>
    <row r="104" spans="1:14" ht="15.75" x14ac:dyDescent="0.25">
      <c r="A104" s="46">
        <v>11</v>
      </c>
      <c r="B104" s="33" t="s">
        <v>40</v>
      </c>
      <c r="C104" s="32">
        <v>1</v>
      </c>
      <c r="D104" s="32">
        <v>0</v>
      </c>
      <c r="E104" s="32">
        <v>1</v>
      </c>
      <c r="F104" s="32">
        <v>1</v>
      </c>
      <c r="G104" s="32">
        <v>1</v>
      </c>
      <c r="H104" s="32">
        <v>1</v>
      </c>
      <c r="I104" s="32">
        <v>0</v>
      </c>
      <c r="J104" s="32">
        <v>1</v>
      </c>
      <c r="K104" s="32">
        <v>1</v>
      </c>
      <c r="L104" s="32">
        <v>0</v>
      </c>
      <c r="M104" s="32">
        <f t="shared" ref="M104:M113" si="28">SUM(C104:L104)</f>
        <v>7</v>
      </c>
      <c r="N104" s="68">
        <f t="shared" ref="N104:N113" si="29">M104^2</f>
        <v>49</v>
      </c>
    </row>
    <row r="105" spans="1:14" ht="15.75" x14ac:dyDescent="0.25">
      <c r="A105" s="46">
        <v>12</v>
      </c>
      <c r="B105" s="19" t="s">
        <v>108</v>
      </c>
      <c r="C105" s="46">
        <v>1</v>
      </c>
      <c r="D105" s="46">
        <v>0</v>
      </c>
      <c r="E105" s="46">
        <v>1</v>
      </c>
      <c r="F105" s="46">
        <v>1</v>
      </c>
      <c r="G105" s="46">
        <v>1</v>
      </c>
      <c r="H105" s="46">
        <v>1</v>
      </c>
      <c r="I105" s="46">
        <v>0</v>
      </c>
      <c r="J105" s="46">
        <v>0</v>
      </c>
      <c r="K105" s="46">
        <v>1</v>
      </c>
      <c r="L105" s="46">
        <v>1</v>
      </c>
      <c r="M105" s="32">
        <f t="shared" si="28"/>
        <v>7</v>
      </c>
      <c r="N105" s="68">
        <f t="shared" si="29"/>
        <v>49</v>
      </c>
    </row>
    <row r="106" spans="1:14" ht="15.75" x14ac:dyDescent="0.25">
      <c r="A106" s="46">
        <v>13</v>
      </c>
      <c r="B106" s="35" t="s">
        <v>44</v>
      </c>
      <c r="C106" s="46">
        <v>1</v>
      </c>
      <c r="D106" s="46">
        <v>1</v>
      </c>
      <c r="E106" s="46">
        <v>1</v>
      </c>
      <c r="F106" s="46">
        <v>1</v>
      </c>
      <c r="G106" s="46">
        <v>1</v>
      </c>
      <c r="H106" s="46">
        <v>0</v>
      </c>
      <c r="I106" s="46">
        <v>1</v>
      </c>
      <c r="J106" s="46">
        <v>1</v>
      </c>
      <c r="K106" s="46">
        <v>0</v>
      </c>
      <c r="L106" s="46">
        <v>0</v>
      </c>
      <c r="M106" s="32">
        <f t="shared" si="28"/>
        <v>7</v>
      </c>
      <c r="N106" s="68">
        <f t="shared" si="29"/>
        <v>49</v>
      </c>
    </row>
    <row r="107" spans="1:14" ht="15.75" x14ac:dyDescent="0.25">
      <c r="A107" s="46">
        <v>14</v>
      </c>
      <c r="B107" s="35" t="s">
        <v>46</v>
      </c>
      <c r="C107" s="46">
        <v>0</v>
      </c>
      <c r="D107" s="46">
        <v>1</v>
      </c>
      <c r="E107" s="46">
        <v>1</v>
      </c>
      <c r="F107" s="46">
        <v>1</v>
      </c>
      <c r="G107" s="46">
        <v>0</v>
      </c>
      <c r="H107" s="46">
        <v>0</v>
      </c>
      <c r="I107" s="46">
        <v>1</v>
      </c>
      <c r="J107" s="46">
        <v>1</v>
      </c>
      <c r="K107" s="46">
        <v>1</v>
      </c>
      <c r="L107" s="46">
        <v>1</v>
      </c>
      <c r="M107" s="32">
        <f t="shared" si="28"/>
        <v>7</v>
      </c>
      <c r="N107" s="68">
        <f t="shared" si="29"/>
        <v>49</v>
      </c>
    </row>
    <row r="108" spans="1:14" ht="15.75" x14ac:dyDescent="0.25">
      <c r="A108" s="46">
        <v>15</v>
      </c>
      <c r="B108" s="33" t="s">
        <v>39</v>
      </c>
      <c r="C108" s="32">
        <v>1</v>
      </c>
      <c r="D108" s="32">
        <v>1</v>
      </c>
      <c r="E108" s="32">
        <v>1</v>
      </c>
      <c r="F108" s="32">
        <v>0</v>
      </c>
      <c r="G108" s="32">
        <v>0</v>
      </c>
      <c r="H108" s="32">
        <v>1</v>
      </c>
      <c r="I108" s="32">
        <v>1</v>
      </c>
      <c r="J108" s="32">
        <v>0</v>
      </c>
      <c r="K108" s="32">
        <v>1</v>
      </c>
      <c r="L108" s="32">
        <v>0</v>
      </c>
      <c r="M108" s="32">
        <f t="shared" si="28"/>
        <v>6</v>
      </c>
      <c r="N108" s="68">
        <f t="shared" si="29"/>
        <v>36</v>
      </c>
    </row>
    <row r="109" spans="1:14" ht="15.75" x14ac:dyDescent="0.25">
      <c r="A109" s="46">
        <v>16</v>
      </c>
      <c r="B109" s="35" t="s">
        <v>47</v>
      </c>
      <c r="C109" s="46">
        <v>1</v>
      </c>
      <c r="D109" s="46">
        <v>0</v>
      </c>
      <c r="E109" s="46">
        <v>0</v>
      </c>
      <c r="F109" s="46">
        <v>1</v>
      </c>
      <c r="G109" s="46">
        <v>1</v>
      </c>
      <c r="H109" s="46">
        <v>0</v>
      </c>
      <c r="I109" s="46">
        <v>1</v>
      </c>
      <c r="J109" s="46">
        <v>1</v>
      </c>
      <c r="K109" s="46">
        <v>0</v>
      </c>
      <c r="L109" s="46">
        <v>1</v>
      </c>
      <c r="M109" s="32">
        <f t="shared" si="28"/>
        <v>6</v>
      </c>
      <c r="N109" s="68">
        <f t="shared" si="29"/>
        <v>36</v>
      </c>
    </row>
    <row r="110" spans="1:14" ht="15.75" x14ac:dyDescent="0.25">
      <c r="A110" s="46">
        <v>17</v>
      </c>
      <c r="B110" s="35" t="s">
        <v>49</v>
      </c>
      <c r="C110" s="46">
        <v>1</v>
      </c>
      <c r="D110" s="46">
        <v>1</v>
      </c>
      <c r="E110" s="46">
        <v>1</v>
      </c>
      <c r="F110" s="46">
        <v>0</v>
      </c>
      <c r="G110" s="46">
        <v>1</v>
      </c>
      <c r="H110" s="46">
        <v>1</v>
      </c>
      <c r="I110" s="46">
        <v>0</v>
      </c>
      <c r="J110" s="46">
        <v>0</v>
      </c>
      <c r="K110" s="46">
        <v>1</v>
      </c>
      <c r="L110" s="46">
        <v>0</v>
      </c>
      <c r="M110" s="32">
        <f t="shared" si="28"/>
        <v>6</v>
      </c>
      <c r="N110" s="68">
        <f t="shared" si="29"/>
        <v>36</v>
      </c>
    </row>
    <row r="111" spans="1:14" ht="15.75" x14ac:dyDescent="0.25">
      <c r="A111" s="46">
        <v>18</v>
      </c>
      <c r="B111" s="27" t="s">
        <v>110</v>
      </c>
      <c r="C111" s="32">
        <v>1</v>
      </c>
      <c r="D111" s="32">
        <v>0</v>
      </c>
      <c r="E111" s="32">
        <v>1</v>
      </c>
      <c r="F111" s="32">
        <v>0</v>
      </c>
      <c r="G111" s="32">
        <v>1</v>
      </c>
      <c r="H111" s="32">
        <v>1</v>
      </c>
      <c r="I111" s="32">
        <v>0</v>
      </c>
      <c r="J111" s="32">
        <v>0</v>
      </c>
      <c r="K111" s="32">
        <v>1</v>
      </c>
      <c r="L111" s="32">
        <v>0</v>
      </c>
      <c r="M111" s="32">
        <f t="shared" si="28"/>
        <v>5</v>
      </c>
      <c r="N111" s="68">
        <f t="shared" si="29"/>
        <v>25</v>
      </c>
    </row>
    <row r="112" spans="1:14" ht="15.75" x14ac:dyDescent="0.25">
      <c r="A112" s="46">
        <v>19</v>
      </c>
      <c r="B112" s="35" t="s">
        <v>41</v>
      </c>
      <c r="C112" s="46">
        <v>0</v>
      </c>
      <c r="D112" s="46">
        <v>1</v>
      </c>
      <c r="E112" s="46">
        <v>0</v>
      </c>
      <c r="F112" s="46">
        <v>1</v>
      </c>
      <c r="G112" s="46">
        <v>1</v>
      </c>
      <c r="H112" s="46">
        <v>0</v>
      </c>
      <c r="I112" s="46">
        <v>1</v>
      </c>
      <c r="J112" s="46">
        <v>1</v>
      </c>
      <c r="K112" s="46">
        <v>0</v>
      </c>
      <c r="L112" s="46">
        <v>0</v>
      </c>
      <c r="M112" s="32">
        <f t="shared" si="28"/>
        <v>5</v>
      </c>
      <c r="N112" s="68">
        <f t="shared" si="29"/>
        <v>25</v>
      </c>
    </row>
    <row r="113" spans="1:14" ht="15.75" x14ac:dyDescent="0.25">
      <c r="A113" s="46">
        <v>20</v>
      </c>
      <c r="B113" s="33" t="s">
        <v>34</v>
      </c>
      <c r="C113" s="32">
        <v>0</v>
      </c>
      <c r="D113" s="32">
        <v>0</v>
      </c>
      <c r="E113" s="32">
        <v>0</v>
      </c>
      <c r="F113" s="32">
        <v>1</v>
      </c>
      <c r="G113" s="32">
        <v>0</v>
      </c>
      <c r="H113" s="32">
        <v>0</v>
      </c>
      <c r="I113" s="32">
        <v>1</v>
      </c>
      <c r="J113" s="32">
        <v>1</v>
      </c>
      <c r="K113" s="32">
        <v>0</v>
      </c>
      <c r="L113" s="32">
        <v>1</v>
      </c>
      <c r="M113" s="32">
        <f t="shared" si="28"/>
        <v>4</v>
      </c>
      <c r="N113" s="68">
        <f t="shared" si="29"/>
        <v>16</v>
      </c>
    </row>
    <row r="114" spans="1:14" ht="15.75" x14ac:dyDescent="0.25">
      <c r="A114" s="49"/>
      <c r="B114" s="70" t="s">
        <v>90</v>
      </c>
      <c r="C114" s="49">
        <f>SUM(C104:C113)/10</f>
        <v>0.7</v>
      </c>
      <c r="D114" s="49">
        <f t="shared" ref="D114:L114" si="30">SUM(D104:D113)/10</f>
        <v>0.5</v>
      </c>
      <c r="E114" s="49">
        <f t="shared" si="30"/>
        <v>0.7</v>
      </c>
      <c r="F114" s="49">
        <f t="shared" si="30"/>
        <v>0.7</v>
      </c>
      <c r="G114" s="49">
        <f t="shared" si="30"/>
        <v>0.7</v>
      </c>
      <c r="H114" s="49">
        <f t="shared" si="30"/>
        <v>0.5</v>
      </c>
      <c r="I114" s="49">
        <f t="shared" si="30"/>
        <v>0.6</v>
      </c>
      <c r="J114" s="49">
        <f t="shared" si="30"/>
        <v>0.6</v>
      </c>
      <c r="K114" s="49">
        <f t="shared" si="30"/>
        <v>0.6</v>
      </c>
      <c r="L114" s="49">
        <f t="shared" si="30"/>
        <v>0.4</v>
      </c>
      <c r="M114" s="49">
        <f t="shared" ref="M114:N114" si="31">SUM(M104:M113)</f>
        <v>60</v>
      </c>
      <c r="N114" s="49">
        <f t="shared" si="31"/>
        <v>370</v>
      </c>
    </row>
    <row r="115" spans="1:14" ht="15.75" x14ac:dyDescent="0.25">
      <c r="A115" s="84" t="s">
        <v>91</v>
      </c>
      <c r="B115" s="84"/>
      <c r="C115" s="45">
        <f>C103-C114</f>
        <v>0.30000000000000004</v>
      </c>
      <c r="D115" s="45">
        <f t="shared" ref="D115:L115" si="32">D103-D114</f>
        <v>0.5</v>
      </c>
      <c r="E115" s="45">
        <f t="shared" si="32"/>
        <v>0.30000000000000004</v>
      </c>
      <c r="F115" s="45">
        <f t="shared" si="32"/>
        <v>-9.9999999999999978E-2</v>
      </c>
      <c r="G115" s="45">
        <f t="shared" si="32"/>
        <v>-9.9999999999999978E-2</v>
      </c>
      <c r="H115" s="45">
        <f t="shared" si="32"/>
        <v>0.4</v>
      </c>
      <c r="I115" s="45">
        <f t="shared" si="32"/>
        <v>0.4</v>
      </c>
      <c r="J115" s="45">
        <f t="shared" si="32"/>
        <v>0</v>
      </c>
      <c r="K115" s="45">
        <f t="shared" si="32"/>
        <v>0.4</v>
      </c>
      <c r="L115" s="45">
        <f t="shared" si="32"/>
        <v>0.29999999999999993</v>
      </c>
      <c r="M115" s="95"/>
      <c r="N115" s="96"/>
    </row>
    <row r="116" spans="1:14" ht="31.5" x14ac:dyDescent="0.25">
      <c r="A116" s="87" t="s">
        <v>92</v>
      </c>
      <c r="B116" s="88"/>
      <c r="C116" s="46" t="s">
        <v>96</v>
      </c>
      <c r="D116" s="51" t="s">
        <v>95</v>
      </c>
      <c r="E116" s="46" t="s">
        <v>96</v>
      </c>
      <c r="F116" s="51" t="s">
        <v>93</v>
      </c>
      <c r="G116" s="51" t="s">
        <v>93</v>
      </c>
      <c r="H116" s="51" t="s">
        <v>95</v>
      </c>
      <c r="I116" s="51" t="s">
        <v>95</v>
      </c>
      <c r="J116" s="51" t="s">
        <v>93</v>
      </c>
      <c r="K116" s="51" t="s">
        <v>95</v>
      </c>
      <c r="L116" s="46" t="s">
        <v>96</v>
      </c>
      <c r="M116" s="95"/>
      <c r="N116" s="96"/>
    </row>
    <row r="117" spans="1:14" ht="44.25" customHeight="1" x14ac:dyDescent="0.25">
      <c r="A117" s="87" t="s">
        <v>84</v>
      </c>
      <c r="B117" s="88"/>
      <c r="C117" s="97" t="s">
        <v>104</v>
      </c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</row>
    <row r="118" spans="1:14" s="28" customFormat="1" ht="12" customHeight="1" x14ac:dyDescent="0.25">
      <c r="A118" s="37"/>
      <c r="B118" s="37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1:14" s="28" customFormat="1" ht="13.5" customHeight="1" x14ac:dyDescent="0.25">
      <c r="A119" s="37"/>
      <c r="B119" s="37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1:14" s="28" customFormat="1" ht="6" hidden="1" customHeight="1" x14ac:dyDescent="0.25">
      <c r="A120" s="37"/>
      <c r="B120" s="37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1:14" ht="24" customHeight="1" x14ac:dyDescent="0.25">
      <c r="A121" s="85" t="s">
        <v>99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</row>
    <row r="122" spans="1:14" x14ac:dyDescent="0.25">
      <c r="A122" s="86" t="s">
        <v>10</v>
      </c>
      <c r="B122" s="124" t="s">
        <v>75</v>
      </c>
      <c r="C122" s="103" t="s">
        <v>74</v>
      </c>
      <c r="D122" s="103"/>
      <c r="E122" s="103"/>
      <c r="F122" s="103"/>
      <c r="G122" s="103"/>
      <c r="H122" s="103"/>
      <c r="I122" s="103"/>
      <c r="J122" s="103"/>
      <c r="K122" s="103"/>
      <c r="L122" s="103"/>
      <c r="M122" s="126" t="s">
        <v>76</v>
      </c>
      <c r="N122" s="127"/>
    </row>
    <row r="123" spans="1:14" x14ac:dyDescent="0.25">
      <c r="A123" s="86"/>
      <c r="B123" s="125"/>
      <c r="C123" s="48">
        <v>1</v>
      </c>
      <c r="D123" s="48">
        <v>2</v>
      </c>
      <c r="E123" s="48">
        <v>3</v>
      </c>
      <c r="F123" s="48">
        <v>4</v>
      </c>
      <c r="G123" s="48">
        <v>5</v>
      </c>
      <c r="H123" s="48">
        <v>6</v>
      </c>
      <c r="I123" s="48">
        <v>7</v>
      </c>
      <c r="J123" s="48">
        <v>8</v>
      </c>
      <c r="K123" s="48">
        <v>9</v>
      </c>
      <c r="L123" s="48">
        <v>10</v>
      </c>
      <c r="M123" s="128"/>
      <c r="N123" s="129"/>
    </row>
    <row r="124" spans="1:14" ht="15.75" x14ac:dyDescent="0.25">
      <c r="A124" s="1">
        <v>1</v>
      </c>
      <c r="B124" s="33" t="s">
        <v>37</v>
      </c>
      <c r="C124" s="29">
        <v>1</v>
      </c>
      <c r="D124" s="29">
        <v>1</v>
      </c>
      <c r="E124" s="29">
        <v>1</v>
      </c>
      <c r="F124" s="29">
        <v>1</v>
      </c>
      <c r="G124" s="29">
        <v>1</v>
      </c>
      <c r="H124" s="29">
        <v>1</v>
      </c>
      <c r="I124" s="29">
        <v>1</v>
      </c>
      <c r="J124" s="29">
        <v>1</v>
      </c>
      <c r="K124" s="29">
        <v>1</v>
      </c>
      <c r="L124" s="29">
        <v>1</v>
      </c>
      <c r="M124" s="29">
        <f t="shared" ref="M124:M127" si="33">SUM(C124:L124)</f>
        <v>10</v>
      </c>
      <c r="N124" s="31">
        <f t="shared" ref="N124:N127" si="34">M124^2</f>
        <v>100</v>
      </c>
    </row>
    <row r="125" spans="1:14" ht="15.75" x14ac:dyDescent="0.25">
      <c r="A125" s="1">
        <v>2</v>
      </c>
      <c r="B125" s="35" t="s">
        <v>43</v>
      </c>
      <c r="C125" s="46">
        <v>1</v>
      </c>
      <c r="D125" s="46">
        <v>1</v>
      </c>
      <c r="E125" s="46">
        <v>1</v>
      </c>
      <c r="F125" s="46">
        <v>1</v>
      </c>
      <c r="G125" s="46">
        <v>1</v>
      </c>
      <c r="H125" s="46">
        <v>1</v>
      </c>
      <c r="I125" s="46">
        <v>1</v>
      </c>
      <c r="J125" s="46">
        <v>1</v>
      </c>
      <c r="K125" s="46">
        <v>1</v>
      </c>
      <c r="L125" s="46">
        <v>1</v>
      </c>
      <c r="M125" s="29">
        <f t="shared" si="33"/>
        <v>10</v>
      </c>
      <c r="N125" s="31">
        <f t="shared" si="34"/>
        <v>100</v>
      </c>
    </row>
    <row r="126" spans="1:14" ht="15.75" x14ac:dyDescent="0.25">
      <c r="A126" s="1">
        <v>3</v>
      </c>
      <c r="B126" s="33" t="s">
        <v>33</v>
      </c>
      <c r="C126" s="29">
        <v>1</v>
      </c>
      <c r="D126" s="29">
        <v>1</v>
      </c>
      <c r="E126" s="29">
        <v>1</v>
      </c>
      <c r="F126" s="29">
        <v>1</v>
      </c>
      <c r="G126" s="29">
        <v>1</v>
      </c>
      <c r="H126" s="29">
        <v>1</v>
      </c>
      <c r="I126" s="29">
        <v>1</v>
      </c>
      <c r="J126" s="29">
        <v>0</v>
      </c>
      <c r="K126" s="29">
        <v>1</v>
      </c>
      <c r="L126" s="29">
        <v>1</v>
      </c>
      <c r="M126" s="29">
        <f t="shared" si="33"/>
        <v>9</v>
      </c>
      <c r="N126" s="31">
        <f t="shared" si="34"/>
        <v>81</v>
      </c>
    </row>
    <row r="127" spans="1:14" ht="15.75" x14ac:dyDescent="0.25">
      <c r="A127" s="1">
        <v>4</v>
      </c>
      <c r="B127" s="35" t="s">
        <v>48</v>
      </c>
      <c r="C127" s="46">
        <v>1</v>
      </c>
      <c r="D127" s="46">
        <v>1</v>
      </c>
      <c r="E127" s="46">
        <v>1</v>
      </c>
      <c r="F127" s="46">
        <v>0</v>
      </c>
      <c r="G127" s="46">
        <v>1</v>
      </c>
      <c r="H127" s="46">
        <v>1</v>
      </c>
      <c r="I127" s="46">
        <v>1</v>
      </c>
      <c r="J127" s="46">
        <v>1</v>
      </c>
      <c r="K127" s="46">
        <v>1</v>
      </c>
      <c r="L127" s="46">
        <v>1</v>
      </c>
      <c r="M127" s="29">
        <f t="shared" si="33"/>
        <v>9</v>
      </c>
      <c r="N127" s="31">
        <f t="shared" si="34"/>
        <v>81</v>
      </c>
    </row>
    <row r="128" spans="1:14" ht="15.75" x14ac:dyDescent="0.25">
      <c r="A128" s="1">
        <v>5</v>
      </c>
      <c r="B128" s="33" t="s">
        <v>32</v>
      </c>
      <c r="C128" s="29">
        <v>1</v>
      </c>
      <c r="D128" s="29">
        <v>1</v>
      </c>
      <c r="E128" s="29">
        <v>1</v>
      </c>
      <c r="F128" s="29">
        <v>1</v>
      </c>
      <c r="G128" s="29">
        <v>0</v>
      </c>
      <c r="H128" s="29">
        <v>1</v>
      </c>
      <c r="I128" s="29">
        <v>1</v>
      </c>
      <c r="J128" s="29">
        <v>1</v>
      </c>
      <c r="K128" s="29">
        <v>1</v>
      </c>
      <c r="L128" s="29">
        <v>0</v>
      </c>
      <c r="M128" s="29">
        <f>SUM(C128:L128)</f>
        <v>8</v>
      </c>
      <c r="N128" s="31">
        <f>M128^2</f>
        <v>64</v>
      </c>
    </row>
    <row r="129" spans="1:14" ht="15.75" x14ac:dyDescent="0.25">
      <c r="A129" s="1">
        <v>6</v>
      </c>
      <c r="B129" s="33" t="s">
        <v>38</v>
      </c>
      <c r="C129" s="29">
        <v>1</v>
      </c>
      <c r="D129" s="29">
        <v>1</v>
      </c>
      <c r="E129" s="29">
        <v>1</v>
      </c>
      <c r="F129" s="29">
        <v>1</v>
      </c>
      <c r="G129" s="29">
        <v>1</v>
      </c>
      <c r="H129" s="29">
        <v>0</v>
      </c>
      <c r="I129" s="29">
        <v>1</v>
      </c>
      <c r="J129" s="29">
        <v>1</v>
      </c>
      <c r="K129" s="29">
        <v>1</v>
      </c>
      <c r="L129" s="29">
        <v>0</v>
      </c>
      <c r="M129" s="29">
        <f t="shared" ref="M129:M143" si="35">SUM(C129:L129)</f>
        <v>8</v>
      </c>
      <c r="N129" s="31">
        <f t="shared" ref="N129:N143" si="36">M129^2</f>
        <v>64</v>
      </c>
    </row>
    <row r="130" spans="1:14" ht="15.75" x14ac:dyDescent="0.25">
      <c r="A130" s="1">
        <v>7</v>
      </c>
      <c r="B130" s="36" t="s">
        <v>42</v>
      </c>
      <c r="C130" s="46">
        <v>1</v>
      </c>
      <c r="D130" s="46">
        <v>1</v>
      </c>
      <c r="E130" s="46">
        <v>1</v>
      </c>
      <c r="F130" s="46">
        <v>1</v>
      </c>
      <c r="G130" s="46">
        <v>0</v>
      </c>
      <c r="H130" s="46">
        <v>1</v>
      </c>
      <c r="I130" s="46">
        <v>1</v>
      </c>
      <c r="J130" s="46">
        <v>0</v>
      </c>
      <c r="K130" s="46">
        <v>1</v>
      </c>
      <c r="L130" s="46">
        <v>1</v>
      </c>
      <c r="M130" s="29">
        <f t="shared" si="35"/>
        <v>8</v>
      </c>
      <c r="N130" s="31">
        <f t="shared" si="36"/>
        <v>64</v>
      </c>
    </row>
    <row r="131" spans="1:14" ht="15.75" x14ac:dyDescent="0.25">
      <c r="A131" s="1">
        <v>8</v>
      </c>
      <c r="B131" s="35" t="s">
        <v>45</v>
      </c>
      <c r="C131" s="46">
        <v>1</v>
      </c>
      <c r="D131" s="46">
        <v>1</v>
      </c>
      <c r="E131" s="52">
        <v>1</v>
      </c>
      <c r="F131" s="52">
        <v>0</v>
      </c>
      <c r="G131" s="52">
        <v>1</v>
      </c>
      <c r="H131" s="52">
        <v>1</v>
      </c>
      <c r="I131" s="52">
        <v>1</v>
      </c>
      <c r="J131" s="52">
        <v>0</v>
      </c>
      <c r="K131" s="52">
        <v>1</v>
      </c>
      <c r="L131" s="52">
        <v>1</v>
      </c>
      <c r="M131" s="29">
        <f t="shared" si="35"/>
        <v>8</v>
      </c>
      <c r="N131" s="31">
        <f t="shared" si="36"/>
        <v>64</v>
      </c>
    </row>
    <row r="132" spans="1:14" ht="15.75" x14ac:dyDescent="0.25">
      <c r="A132" s="1">
        <v>9</v>
      </c>
      <c r="B132" s="33" t="s">
        <v>35</v>
      </c>
      <c r="C132" s="29">
        <v>1</v>
      </c>
      <c r="D132" s="29">
        <v>1</v>
      </c>
      <c r="E132" s="29">
        <v>1</v>
      </c>
      <c r="F132" s="29">
        <v>0</v>
      </c>
      <c r="G132" s="29">
        <v>0</v>
      </c>
      <c r="H132" s="29">
        <v>1</v>
      </c>
      <c r="I132" s="29">
        <v>1</v>
      </c>
      <c r="J132" s="29">
        <v>0</v>
      </c>
      <c r="K132" s="29">
        <v>1</v>
      </c>
      <c r="L132" s="29">
        <v>1</v>
      </c>
      <c r="M132" s="29">
        <f t="shared" si="35"/>
        <v>7</v>
      </c>
      <c r="N132" s="31">
        <f t="shared" si="36"/>
        <v>49</v>
      </c>
    </row>
    <row r="133" spans="1:14" ht="15.75" x14ac:dyDescent="0.25">
      <c r="A133" s="1">
        <v>10</v>
      </c>
      <c r="B133" s="33" t="s">
        <v>36</v>
      </c>
      <c r="C133" s="29">
        <v>1</v>
      </c>
      <c r="D133" s="29">
        <v>1</v>
      </c>
      <c r="E133" s="29">
        <v>1</v>
      </c>
      <c r="F133" s="29">
        <v>0</v>
      </c>
      <c r="G133" s="29">
        <v>0</v>
      </c>
      <c r="H133" s="29">
        <v>1</v>
      </c>
      <c r="I133" s="29">
        <v>1</v>
      </c>
      <c r="J133" s="29">
        <v>1</v>
      </c>
      <c r="K133" s="29">
        <v>1</v>
      </c>
      <c r="L133" s="29">
        <v>0</v>
      </c>
      <c r="M133" s="29">
        <f t="shared" si="35"/>
        <v>7</v>
      </c>
      <c r="N133" s="31">
        <f t="shared" si="36"/>
        <v>49</v>
      </c>
    </row>
    <row r="134" spans="1:14" ht="15.75" x14ac:dyDescent="0.25">
      <c r="A134" s="1">
        <v>11</v>
      </c>
      <c r="B134" s="33" t="s">
        <v>40</v>
      </c>
      <c r="C134" s="29">
        <v>1</v>
      </c>
      <c r="D134" s="29">
        <v>0</v>
      </c>
      <c r="E134" s="29">
        <v>1</v>
      </c>
      <c r="F134" s="29">
        <v>1</v>
      </c>
      <c r="G134" s="29">
        <v>1</v>
      </c>
      <c r="H134" s="29">
        <v>1</v>
      </c>
      <c r="I134" s="29">
        <v>0</v>
      </c>
      <c r="J134" s="29">
        <v>1</v>
      </c>
      <c r="K134" s="29">
        <v>1</v>
      </c>
      <c r="L134" s="29">
        <v>0</v>
      </c>
      <c r="M134" s="29">
        <f t="shared" si="35"/>
        <v>7</v>
      </c>
      <c r="N134" s="31">
        <f t="shared" si="36"/>
        <v>49</v>
      </c>
    </row>
    <row r="135" spans="1:14" ht="15.75" x14ac:dyDescent="0.25">
      <c r="A135" s="1">
        <v>12</v>
      </c>
      <c r="B135" s="19" t="s">
        <v>108</v>
      </c>
      <c r="C135" s="46">
        <v>1</v>
      </c>
      <c r="D135" s="46">
        <v>0</v>
      </c>
      <c r="E135" s="52">
        <v>1</v>
      </c>
      <c r="F135" s="52">
        <v>1</v>
      </c>
      <c r="G135" s="52">
        <v>1</v>
      </c>
      <c r="H135" s="52">
        <v>1</v>
      </c>
      <c r="I135" s="52">
        <v>0</v>
      </c>
      <c r="J135" s="52">
        <v>0</v>
      </c>
      <c r="K135" s="52">
        <v>1</v>
      </c>
      <c r="L135" s="52">
        <v>1</v>
      </c>
      <c r="M135" s="29">
        <f t="shared" si="35"/>
        <v>7</v>
      </c>
      <c r="N135" s="31">
        <f t="shared" si="36"/>
        <v>49</v>
      </c>
    </row>
    <row r="136" spans="1:14" ht="15.75" x14ac:dyDescent="0.25">
      <c r="A136" s="1">
        <v>13</v>
      </c>
      <c r="B136" s="35" t="s">
        <v>44</v>
      </c>
      <c r="C136" s="46">
        <v>1</v>
      </c>
      <c r="D136" s="46">
        <v>1</v>
      </c>
      <c r="E136" s="52">
        <v>1</v>
      </c>
      <c r="F136" s="52">
        <v>1</v>
      </c>
      <c r="G136" s="52">
        <v>1</v>
      </c>
      <c r="H136" s="52">
        <v>0</v>
      </c>
      <c r="I136" s="52">
        <v>1</v>
      </c>
      <c r="J136" s="52">
        <v>1</v>
      </c>
      <c r="K136" s="52">
        <v>0</v>
      </c>
      <c r="L136" s="52">
        <v>0</v>
      </c>
      <c r="M136" s="29">
        <f t="shared" si="35"/>
        <v>7</v>
      </c>
      <c r="N136" s="31">
        <f t="shared" si="36"/>
        <v>49</v>
      </c>
    </row>
    <row r="137" spans="1:14" ht="15.75" x14ac:dyDescent="0.25">
      <c r="A137" s="1">
        <v>14</v>
      </c>
      <c r="B137" s="35" t="s">
        <v>46</v>
      </c>
      <c r="C137" s="46">
        <v>0</v>
      </c>
      <c r="D137" s="46">
        <v>1</v>
      </c>
      <c r="E137" s="46">
        <v>1</v>
      </c>
      <c r="F137" s="46">
        <v>1</v>
      </c>
      <c r="G137" s="46">
        <v>0</v>
      </c>
      <c r="H137" s="46">
        <v>0</v>
      </c>
      <c r="I137" s="46">
        <v>1</v>
      </c>
      <c r="J137" s="46">
        <v>1</v>
      </c>
      <c r="K137" s="46">
        <v>1</v>
      </c>
      <c r="L137" s="46">
        <v>1</v>
      </c>
      <c r="M137" s="29">
        <f t="shared" si="35"/>
        <v>7</v>
      </c>
      <c r="N137" s="31">
        <f t="shared" si="36"/>
        <v>49</v>
      </c>
    </row>
    <row r="138" spans="1:14" ht="15.75" x14ac:dyDescent="0.25">
      <c r="A138" s="1">
        <v>15</v>
      </c>
      <c r="B138" s="33" t="s">
        <v>39</v>
      </c>
      <c r="C138" s="29">
        <v>1</v>
      </c>
      <c r="D138" s="29">
        <v>1</v>
      </c>
      <c r="E138" s="29">
        <v>1</v>
      </c>
      <c r="F138" s="29">
        <v>0</v>
      </c>
      <c r="G138" s="29">
        <v>0</v>
      </c>
      <c r="H138" s="29">
        <v>1</v>
      </c>
      <c r="I138" s="29">
        <v>1</v>
      </c>
      <c r="J138" s="29">
        <v>0</v>
      </c>
      <c r="K138" s="29">
        <v>1</v>
      </c>
      <c r="L138" s="29">
        <v>0</v>
      </c>
      <c r="M138" s="29">
        <f t="shared" si="35"/>
        <v>6</v>
      </c>
      <c r="N138" s="31">
        <f t="shared" si="36"/>
        <v>36</v>
      </c>
    </row>
    <row r="139" spans="1:14" ht="15.75" x14ac:dyDescent="0.25">
      <c r="A139" s="1">
        <v>16</v>
      </c>
      <c r="B139" s="35" t="s">
        <v>47</v>
      </c>
      <c r="C139" s="46">
        <v>1</v>
      </c>
      <c r="D139" s="46">
        <v>0</v>
      </c>
      <c r="E139" s="46">
        <v>0</v>
      </c>
      <c r="F139" s="46">
        <v>1</v>
      </c>
      <c r="G139" s="46">
        <v>1</v>
      </c>
      <c r="H139" s="46">
        <v>0</v>
      </c>
      <c r="I139" s="46">
        <v>1</v>
      </c>
      <c r="J139" s="46">
        <v>1</v>
      </c>
      <c r="K139" s="46">
        <v>0</v>
      </c>
      <c r="L139" s="46">
        <v>1</v>
      </c>
      <c r="M139" s="29">
        <f t="shared" si="35"/>
        <v>6</v>
      </c>
      <c r="N139" s="31">
        <f t="shared" si="36"/>
        <v>36</v>
      </c>
    </row>
    <row r="140" spans="1:14" ht="15.75" x14ac:dyDescent="0.25">
      <c r="A140" s="1">
        <v>17</v>
      </c>
      <c r="B140" s="35" t="s">
        <v>49</v>
      </c>
      <c r="C140" s="46">
        <v>1</v>
      </c>
      <c r="D140" s="46">
        <v>1</v>
      </c>
      <c r="E140" s="46">
        <v>1</v>
      </c>
      <c r="F140" s="46">
        <v>0</v>
      </c>
      <c r="G140" s="46">
        <v>1</v>
      </c>
      <c r="H140" s="46">
        <v>1</v>
      </c>
      <c r="I140" s="46">
        <v>0</v>
      </c>
      <c r="J140" s="46">
        <v>0</v>
      </c>
      <c r="K140" s="46">
        <v>1</v>
      </c>
      <c r="L140" s="46">
        <v>0</v>
      </c>
      <c r="M140" s="29">
        <f t="shared" si="35"/>
        <v>6</v>
      </c>
      <c r="N140" s="31">
        <f t="shared" si="36"/>
        <v>36</v>
      </c>
    </row>
    <row r="141" spans="1:14" ht="15.75" x14ac:dyDescent="0.25">
      <c r="A141" s="1">
        <v>18</v>
      </c>
      <c r="B141" s="27" t="s">
        <v>109</v>
      </c>
      <c r="C141" s="29">
        <v>1</v>
      </c>
      <c r="D141" s="29">
        <v>0</v>
      </c>
      <c r="E141" s="29">
        <v>1</v>
      </c>
      <c r="F141" s="29">
        <v>0</v>
      </c>
      <c r="G141" s="29">
        <v>1</v>
      </c>
      <c r="H141" s="29">
        <v>1</v>
      </c>
      <c r="I141" s="29">
        <v>0</v>
      </c>
      <c r="J141" s="29">
        <v>0</v>
      </c>
      <c r="K141" s="29">
        <v>1</v>
      </c>
      <c r="L141" s="29">
        <v>0</v>
      </c>
      <c r="M141" s="29">
        <f t="shared" si="35"/>
        <v>5</v>
      </c>
      <c r="N141" s="31">
        <f t="shared" si="36"/>
        <v>25</v>
      </c>
    </row>
    <row r="142" spans="1:14" ht="15.75" x14ac:dyDescent="0.25">
      <c r="A142" s="1">
        <v>19</v>
      </c>
      <c r="B142" s="35" t="s">
        <v>41</v>
      </c>
      <c r="C142" s="46">
        <v>0</v>
      </c>
      <c r="D142" s="46">
        <v>1</v>
      </c>
      <c r="E142" s="46">
        <v>0</v>
      </c>
      <c r="F142" s="46">
        <v>1</v>
      </c>
      <c r="G142" s="46">
        <v>1</v>
      </c>
      <c r="H142" s="46">
        <v>0</v>
      </c>
      <c r="I142" s="46">
        <v>1</v>
      </c>
      <c r="J142" s="46">
        <v>1</v>
      </c>
      <c r="K142" s="46">
        <v>0</v>
      </c>
      <c r="L142" s="46">
        <v>0</v>
      </c>
      <c r="M142" s="29">
        <f t="shared" si="35"/>
        <v>5</v>
      </c>
      <c r="N142" s="31">
        <f t="shared" si="36"/>
        <v>25</v>
      </c>
    </row>
    <row r="143" spans="1:14" ht="15.75" x14ac:dyDescent="0.25">
      <c r="A143" s="1">
        <v>20</v>
      </c>
      <c r="B143" s="33" t="s">
        <v>34</v>
      </c>
      <c r="C143" s="29">
        <v>0</v>
      </c>
      <c r="D143" s="29">
        <v>0</v>
      </c>
      <c r="E143" s="29">
        <v>0</v>
      </c>
      <c r="F143" s="29">
        <v>1</v>
      </c>
      <c r="G143" s="29">
        <v>0</v>
      </c>
      <c r="H143" s="29">
        <v>0</v>
      </c>
      <c r="I143" s="29">
        <v>1</v>
      </c>
      <c r="J143" s="29">
        <v>1</v>
      </c>
      <c r="K143" s="29">
        <v>0</v>
      </c>
      <c r="L143" s="29">
        <v>1</v>
      </c>
      <c r="M143" s="29">
        <f t="shared" si="35"/>
        <v>4</v>
      </c>
      <c r="N143" s="31">
        <f t="shared" si="36"/>
        <v>16</v>
      </c>
    </row>
    <row r="144" spans="1:14" ht="15.75" x14ac:dyDescent="0.25">
      <c r="A144" s="84" t="s">
        <v>77</v>
      </c>
      <c r="B144" s="84"/>
      <c r="C144" s="46">
        <f t="shared" ref="C144:K144" si="37">SUM(C124:C143)</f>
        <v>17</v>
      </c>
      <c r="D144" s="46">
        <f t="shared" si="37"/>
        <v>15</v>
      </c>
      <c r="E144" s="46">
        <f t="shared" si="37"/>
        <v>17</v>
      </c>
      <c r="F144" s="46">
        <f t="shared" si="37"/>
        <v>13</v>
      </c>
      <c r="G144" s="46">
        <f t="shared" si="37"/>
        <v>13</v>
      </c>
      <c r="H144" s="46">
        <f t="shared" si="37"/>
        <v>14</v>
      </c>
      <c r="I144" s="46">
        <f t="shared" si="37"/>
        <v>16</v>
      </c>
      <c r="J144" s="46">
        <f t="shared" si="37"/>
        <v>12</v>
      </c>
      <c r="K144" s="46">
        <f t="shared" si="37"/>
        <v>16</v>
      </c>
      <c r="L144" s="46">
        <f>SUM(L124:L143)</f>
        <v>11</v>
      </c>
      <c r="M144" s="47">
        <f>SUM(M124:M143)</f>
        <v>144</v>
      </c>
      <c r="N144" s="59">
        <f>SUM(N124:N143)</f>
        <v>1086</v>
      </c>
    </row>
    <row r="145" spans="1:12" ht="15.75" x14ac:dyDescent="0.25">
      <c r="A145" s="86" t="s">
        <v>100</v>
      </c>
      <c r="B145" s="86"/>
      <c r="C145" s="46">
        <f>C144/20</f>
        <v>0.85</v>
      </c>
      <c r="D145" s="46">
        <f t="shared" ref="D145:L145" si="38">D144/20</f>
        <v>0.75</v>
      </c>
      <c r="E145" s="46">
        <f t="shared" si="38"/>
        <v>0.85</v>
      </c>
      <c r="F145" s="46">
        <f t="shared" si="38"/>
        <v>0.65</v>
      </c>
      <c r="G145" s="46">
        <f t="shared" si="38"/>
        <v>0.65</v>
      </c>
      <c r="H145" s="46">
        <f t="shared" si="38"/>
        <v>0.7</v>
      </c>
      <c r="I145" s="46">
        <f t="shared" si="38"/>
        <v>0.8</v>
      </c>
      <c r="J145" s="46">
        <f t="shared" si="38"/>
        <v>0.6</v>
      </c>
      <c r="K145" s="46">
        <f t="shared" si="38"/>
        <v>0.8</v>
      </c>
      <c r="L145" s="46">
        <f t="shared" si="38"/>
        <v>0.55000000000000004</v>
      </c>
    </row>
    <row r="146" spans="1:12" ht="31.5" x14ac:dyDescent="0.25">
      <c r="A146" s="86" t="s">
        <v>92</v>
      </c>
      <c r="B146" s="86"/>
      <c r="C146" s="51" t="s">
        <v>101</v>
      </c>
      <c r="D146" s="51" t="s">
        <v>101</v>
      </c>
      <c r="E146" s="51" t="s">
        <v>101</v>
      </c>
      <c r="F146" s="46" t="s">
        <v>96</v>
      </c>
      <c r="G146" s="46" t="s">
        <v>96</v>
      </c>
      <c r="H146" s="51" t="s">
        <v>101</v>
      </c>
      <c r="I146" s="51" t="s">
        <v>101</v>
      </c>
      <c r="J146" s="51" t="s">
        <v>101</v>
      </c>
      <c r="K146" s="51" t="s">
        <v>101</v>
      </c>
      <c r="L146" s="46" t="s">
        <v>96</v>
      </c>
    </row>
  </sheetData>
  <mergeCells count="69">
    <mergeCell ref="A3:N3"/>
    <mergeCell ref="A6:A7"/>
    <mergeCell ref="B6:B7"/>
    <mergeCell ref="C6:L6"/>
    <mergeCell ref="M6:M7"/>
    <mergeCell ref="N6:N7"/>
    <mergeCell ref="A5:N5"/>
    <mergeCell ref="A28:B28"/>
    <mergeCell ref="A29:B29"/>
    <mergeCell ref="A32:B32"/>
    <mergeCell ref="A33:B33"/>
    <mergeCell ref="A34:B34"/>
    <mergeCell ref="A30:B30"/>
    <mergeCell ref="A35:B35"/>
    <mergeCell ref="A36:B36"/>
    <mergeCell ref="A37:B37"/>
    <mergeCell ref="K40:L40"/>
    <mergeCell ref="K41:L41"/>
    <mergeCell ref="K47:L47"/>
    <mergeCell ref="K48:L48"/>
    <mergeCell ref="K49:L49"/>
    <mergeCell ref="K50:L50"/>
    <mergeCell ref="K42:L42"/>
    <mergeCell ref="K43:L43"/>
    <mergeCell ref="K44:L44"/>
    <mergeCell ref="K45:L45"/>
    <mergeCell ref="K46:L46"/>
    <mergeCell ref="A53:N53"/>
    <mergeCell ref="A54:A55"/>
    <mergeCell ref="B54:B55"/>
    <mergeCell ref="C54:L54"/>
    <mergeCell ref="M54:N55"/>
    <mergeCell ref="A76:B76"/>
    <mergeCell ref="A77:B77"/>
    <mergeCell ref="C77:L77"/>
    <mergeCell ref="A78:B78"/>
    <mergeCell ref="C78:L78"/>
    <mergeCell ref="A79:B79"/>
    <mergeCell ref="A80:B80"/>
    <mergeCell ref="A81:B81"/>
    <mergeCell ref="A82:B82"/>
    <mergeCell ref="C82:L82"/>
    <mergeCell ref="A83:B83"/>
    <mergeCell ref="C83:L83"/>
    <mergeCell ref="A84:B84"/>
    <mergeCell ref="C84:L84"/>
    <mergeCell ref="A85:B85"/>
    <mergeCell ref="C85:L85"/>
    <mergeCell ref="A86:B86"/>
    <mergeCell ref="C86:L86"/>
    <mergeCell ref="A90:N90"/>
    <mergeCell ref="A91:A92"/>
    <mergeCell ref="B91:B92"/>
    <mergeCell ref="C91:L91"/>
    <mergeCell ref="M91:N92"/>
    <mergeCell ref="A115:B115"/>
    <mergeCell ref="M115:N115"/>
    <mergeCell ref="A116:B116"/>
    <mergeCell ref="M116:N116"/>
    <mergeCell ref="A117:B117"/>
    <mergeCell ref="C117:N117"/>
    <mergeCell ref="A144:B144"/>
    <mergeCell ref="A145:B145"/>
    <mergeCell ref="A146:B146"/>
    <mergeCell ref="A121:N121"/>
    <mergeCell ref="A122:A123"/>
    <mergeCell ref="B122:B123"/>
    <mergeCell ref="C122:L122"/>
    <mergeCell ref="M122:N12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23"/>
    </sheetView>
  </sheetViews>
  <sheetFormatPr defaultRowHeight="15" x14ac:dyDescent="0.25"/>
  <cols>
    <col min="1" max="2" width="9.140625" customWidth="1"/>
  </cols>
  <sheetData>
    <row r="1" spans="1:14" ht="15.75" x14ac:dyDescent="0.25">
      <c r="A1" s="85" t="s">
        <v>88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x14ac:dyDescent="0.25">
      <c r="A2" s="86" t="s">
        <v>10</v>
      </c>
      <c r="B2" s="114" t="s">
        <v>75</v>
      </c>
      <c r="C2" s="114" t="s">
        <v>74</v>
      </c>
      <c r="D2" s="114"/>
      <c r="E2" s="114"/>
      <c r="F2" s="114"/>
      <c r="G2" s="114"/>
      <c r="H2" s="114"/>
      <c r="I2" s="114"/>
      <c r="J2" s="114"/>
      <c r="K2" s="114"/>
      <c r="L2" s="114"/>
      <c r="M2" s="117" t="s">
        <v>76</v>
      </c>
      <c r="N2" s="117"/>
    </row>
    <row r="3" spans="1:14" x14ac:dyDescent="0.25">
      <c r="A3" s="86"/>
      <c r="B3" s="114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117"/>
      <c r="N3" s="117"/>
    </row>
    <row r="4" spans="1:14" ht="15.75" x14ac:dyDescent="0.25">
      <c r="A4" s="1">
        <v>1</v>
      </c>
      <c r="B4" s="33" t="s">
        <v>60</v>
      </c>
      <c r="C4" s="29">
        <v>1</v>
      </c>
      <c r="D4" s="29">
        <v>1</v>
      </c>
      <c r="E4" s="29">
        <v>1</v>
      </c>
      <c r="F4" s="29">
        <v>1</v>
      </c>
      <c r="G4" s="29">
        <v>1</v>
      </c>
      <c r="H4" s="29">
        <v>1</v>
      </c>
      <c r="I4" s="29">
        <v>1</v>
      </c>
      <c r="J4" s="29">
        <v>1</v>
      </c>
      <c r="K4" s="29">
        <v>1</v>
      </c>
      <c r="L4" s="29">
        <v>1</v>
      </c>
      <c r="M4" s="29">
        <f t="shared" ref="M4:M23" si="0">SUM(C4:L4)</f>
        <v>10</v>
      </c>
      <c r="N4" s="31">
        <f t="shared" ref="N4:N23" si="1">M4^2</f>
        <v>100</v>
      </c>
    </row>
    <row r="5" spans="1:14" ht="15.75" x14ac:dyDescent="0.25">
      <c r="A5" s="1">
        <v>2</v>
      </c>
      <c r="B5" s="35" t="s">
        <v>66</v>
      </c>
      <c r="C5" s="29">
        <v>1</v>
      </c>
      <c r="D5" s="29">
        <v>1</v>
      </c>
      <c r="E5" s="29">
        <v>1</v>
      </c>
      <c r="F5" s="29">
        <v>1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1</v>
      </c>
      <c r="M5" s="29">
        <f t="shared" si="0"/>
        <v>10</v>
      </c>
      <c r="N5" s="31">
        <f t="shared" si="1"/>
        <v>100</v>
      </c>
    </row>
    <row r="6" spans="1:14" ht="15.75" x14ac:dyDescent="0.25">
      <c r="A6" s="1">
        <v>3</v>
      </c>
      <c r="B6" s="33" t="s">
        <v>58</v>
      </c>
      <c r="C6" s="29">
        <v>1</v>
      </c>
      <c r="D6" s="29">
        <v>1</v>
      </c>
      <c r="E6" s="29">
        <v>1</v>
      </c>
      <c r="F6" s="29">
        <v>0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f t="shared" si="0"/>
        <v>9</v>
      </c>
      <c r="N6" s="31">
        <f t="shared" si="1"/>
        <v>81</v>
      </c>
    </row>
    <row r="7" spans="1:14" ht="15.75" x14ac:dyDescent="0.25">
      <c r="A7" s="1">
        <v>4</v>
      </c>
      <c r="B7" s="33" t="s">
        <v>61</v>
      </c>
      <c r="C7" s="29">
        <v>1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0</v>
      </c>
      <c r="M7" s="29">
        <f t="shared" si="0"/>
        <v>9</v>
      </c>
      <c r="N7" s="31">
        <f t="shared" si="1"/>
        <v>81</v>
      </c>
    </row>
    <row r="8" spans="1:14" ht="15.75" x14ac:dyDescent="0.25">
      <c r="A8" s="1">
        <v>5</v>
      </c>
      <c r="B8" s="33" t="s">
        <v>62</v>
      </c>
      <c r="C8" s="29">
        <v>1</v>
      </c>
      <c r="D8" s="29">
        <v>0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f t="shared" si="0"/>
        <v>9</v>
      </c>
      <c r="N8" s="31">
        <f t="shared" si="1"/>
        <v>81</v>
      </c>
    </row>
    <row r="9" spans="1:14" ht="15.75" x14ac:dyDescent="0.25">
      <c r="A9" s="1">
        <v>6</v>
      </c>
      <c r="B9" s="35" t="s">
        <v>69</v>
      </c>
      <c r="C9" s="34">
        <v>1</v>
      </c>
      <c r="D9" s="34">
        <v>1</v>
      </c>
      <c r="E9" s="34">
        <v>1</v>
      </c>
      <c r="F9" s="34">
        <v>1</v>
      </c>
      <c r="G9" s="34">
        <v>1</v>
      </c>
      <c r="H9" s="34">
        <v>0</v>
      </c>
      <c r="I9" s="34">
        <v>1</v>
      </c>
      <c r="J9" s="34">
        <v>1</v>
      </c>
      <c r="K9" s="34">
        <v>1</v>
      </c>
      <c r="L9" s="34">
        <v>1</v>
      </c>
      <c r="M9" s="29">
        <f t="shared" si="0"/>
        <v>9</v>
      </c>
      <c r="N9" s="31">
        <f t="shared" si="1"/>
        <v>81</v>
      </c>
    </row>
    <row r="10" spans="1:14" ht="15.75" x14ac:dyDescent="0.25">
      <c r="A10" s="1">
        <v>7</v>
      </c>
      <c r="B10" s="39" t="s">
        <v>59</v>
      </c>
      <c r="C10" s="29">
        <v>1</v>
      </c>
      <c r="D10" s="29">
        <v>1</v>
      </c>
      <c r="E10" s="29">
        <v>1</v>
      </c>
      <c r="F10" s="29">
        <v>0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0</v>
      </c>
      <c r="M10" s="29">
        <f t="shared" si="0"/>
        <v>8</v>
      </c>
      <c r="N10" s="31">
        <f t="shared" si="1"/>
        <v>64</v>
      </c>
    </row>
    <row r="11" spans="1:14" ht="15.75" x14ac:dyDescent="0.25">
      <c r="A11" s="1">
        <v>8</v>
      </c>
      <c r="B11" s="35" t="s">
        <v>67</v>
      </c>
      <c r="C11" s="29">
        <v>1</v>
      </c>
      <c r="D11" s="29">
        <v>0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0</v>
      </c>
      <c r="K11" s="29">
        <v>1</v>
      </c>
      <c r="L11" s="29">
        <v>1</v>
      </c>
      <c r="M11" s="29">
        <f t="shared" si="0"/>
        <v>8</v>
      </c>
      <c r="N11" s="31">
        <f t="shared" si="1"/>
        <v>64</v>
      </c>
    </row>
    <row r="12" spans="1:14" ht="15.75" x14ac:dyDescent="0.25">
      <c r="A12" s="1">
        <v>9</v>
      </c>
      <c r="B12" s="33" t="s">
        <v>54</v>
      </c>
      <c r="C12" s="29">
        <v>1</v>
      </c>
      <c r="D12" s="29">
        <v>0</v>
      </c>
      <c r="E12" s="29">
        <v>1</v>
      </c>
      <c r="F12" s="29">
        <v>0</v>
      </c>
      <c r="G12" s="29">
        <v>1</v>
      </c>
      <c r="H12" s="29">
        <v>1</v>
      </c>
      <c r="I12" s="29">
        <v>0</v>
      </c>
      <c r="J12" s="29">
        <v>1</v>
      </c>
      <c r="K12" s="29">
        <v>1</v>
      </c>
      <c r="L12" s="29">
        <v>1</v>
      </c>
      <c r="M12" s="29">
        <f t="shared" si="0"/>
        <v>7</v>
      </c>
      <c r="N12" s="31">
        <f t="shared" si="1"/>
        <v>49</v>
      </c>
    </row>
    <row r="13" spans="1:14" ht="15.75" x14ac:dyDescent="0.25">
      <c r="A13" s="1">
        <v>10</v>
      </c>
      <c r="B13" s="33" t="s">
        <v>56</v>
      </c>
      <c r="C13" s="29">
        <v>1</v>
      </c>
      <c r="D13" s="29">
        <v>1</v>
      </c>
      <c r="E13" s="29">
        <v>1</v>
      </c>
      <c r="F13" s="29">
        <v>0</v>
      </c>
      <c r="G13" s="29">
        <v>0</v>
      </c>
      <c r="H13" s="29">
        <v>1</v>
      </c>
      <c r="I13" s="29">
        <v>1</v>
      </c>
      <c r="J13" s="29">
        <v>0</v>
      </c>
      <c r="K13" s="29">
        <v>1</v>
      </c>
      <c r="L13" s="29">
        <v>1</v>
      </c>
      <c r="M13" s="29">
        <f t="shared" si="0"/>
        <v>7</v>
      </c>
      <c r="N13" s="31">
        <f t="shared" si="1"/>
        <v>49</v>
      </c>
    </row>
    <row r="14" spans="1:14" ht="15.75" x14ac:dyDescent="0.25">
      <c r="A14" s="1">
        <v>11</v>
      </c>
      <c r="B14" s="35" t="s">
        <v>68</v>
      </c>
      <c r="C14" s="34">
        <v>1</v>
      </c>
      <c r="D14" s="34">
        <v>1</v>
      </c>
      <c r="E14" s="34">
        <v>1</v>
      </c>
      <c r="F14" s="34">
        <v>1</v>
      </c>
      <c r="G14" s="34">
        <v>0</v>
      </c>
      <c r="H14" s="34">
        <v>1</v>
      </c>
      <c r="I14" s="34">
        <v>1</v>
      </c>
      <c r="J14" s="34">
        <v>1</v>
      </c>
      <c r="K14" s="34">
        <v>0</v>
      </c>
      <c r="L14" s="34">
        <v>0</v>
      </c>
      <c r="M14" s="29">
        <f t="shared" si="0"/>
        <v>7</v>
      </c>
      <c r="N14" s="31">
        <f t="shared" si="1"/>
        <v>49</v>
      </c>
    </row>
    <row r="15" spans="1:14" ht="15.75" x14ac:dyDescent="0.25">
      <c r="A15" s="1">
        <v>12</v>
      </c>
      <c r="B15" s="35" t="s">
        <v>71</v>
      </c>
      <c r="C15" s="34">
        <v>1</v>
      </c>
      <c r="D15" s="34">
        <v>1</v>
      </c>
      <c r="E15" s="34">
        <v>1</v>
      </c>
      <c r="F15" s="34">
        <v>0</v>
      </c>
      <c r="G15" s="34">
        <v>1</v>
      </c>
      <c r="H15" s="34">
        <v>0</v>
      </c>
      <c r="I15" s="34">
        <v>1</v>
      </c>
      <c r="J15" s="34">
        <v>1</v>
      </c>
      <c r="K15" s="34">
        <v>0</v>
      </c>
      <c r="L15" s="34">
        <v>1</v>
      </c>
      <c r="M15" s="29">
        <f t="shared" si="0"/>
        <v>7</v>
      </c>
      <c r="N15" s="31">
        <f t="shared" si="1"/>
        <v>49</v>
      </c>
    </row>
    <row r="16" spans="1:14" ht="15.75" x14ac:dyDescent="0.25">
      <c r="A16" s="1">
        <v>13</v>
      </c>
      <c r="B16" s="35" t="s">
        <v>72</v>
      </c>
      <c r="C16" s="34">
        <v>1</v>
      </c>
      <c r="D16" s="34">
        <v>1</v>
      </c>
      <c r="E16" s="34">
        <v>1</v>
      </c>
      <c r="F16" s="34">
        <v>1</v>
      </c>
      <c r="G16" s="34">
        <v>0</v>
      </c>
      <c r="H16" s="34">
        <v>1</v>
      </c>
      <c r="I16" s="34">
        <v>0</v>
      </c>
      <c r="J16" s="34">
        <v>1</v>
      </c>
      <c r="K16" s="34">
        <v>1</v>
      </c>
      <c r="L16" s="34">
        <v>0</v>
      </c>
      <c r="M16" s="29">
        <f t="shared" si="0"/>
        <v>7</v>
      </c>
      <c r="N16" s="31">
        <f t="shared" si="1"/>
        <v>49</v>
      </c>
    </row>
    <row r="17" spans="1:14" ht="78.75" x14ac:dyDescent="0.25">
      <c r="A17" s="1">
        <v>14</v>
      </c>
      <c r="B17" s="27" t="s">
        <v>55</v>
      </c>
      <c r="C17" s="29">
        <v>1</v>
      </c>
      <c r="D17" s="29">
        <v>1</v>
      </c>
      <c r="E17" s="29">
        <v>0</v>
      </c>
      <c r="F17" s="29">
        <v>1</v>
      </c>
      <c r="G17" s="29">
        <v>0</v>
      </c>
      <c r="H17" s="29">
        <v>0</v>
      </c>
      <c r="I17" s="29">
        <v>1</v>
      </c>
      <c r="J17" s="29">
        <v>1</v>
      </c>
      <c r="K17" s="29">
        <v>0</v>
      </c>
      <c r="L17" s="29">
        <v>1</v>
      </c>
      <c r="M17" s="29">
        <f t="shared" si="0"/>
        <v>6</v>
      </c>
      <c r="N17" s="31">
        <f t="shared" si="1"/>
        <v>36</v>
      </c>
    </row>
    <row r="18" spans="1:14" ht="15.75" x14ac:dyDescent="0.25">
      <c r="A18" s="1">
        <v>15</v>
      </c>
      <c r="B18" s="33" t="s">
        <v>57</v>
      </c>
      <c r="C18" s="29">
        <v>0</v>
      </c>
      <c r="D18" s="29">
        <v>1</v>
      </c>
      <c r="E18" s="29">
        <v>0</v>
      </c>
      <c r="F18" s="29">
        <v>1</v>
      </c>
      <c r="G18" s="29">
        <v>0</v>
      </c>
      <c r="H18" s="29">
        <v>0</v>
      </c>
      <c r="I18" s="29">
        <v>1</v>
      </c>
      <c r="J18" s="29">
        <v>1</v>
      </c>
      <c r="K18" s="29">
        <v>1</v>
      </c>
      <c r="L18" s="29">
        <v>1</v>
      </c>
      <c r="M18" s="29">
        <f t="shared" si="0"/>
        <v>6</v>
      </c>
      <c r="N18" s="31">
        <f t="shared" si="1"/>
        <v>36</v>
      </c>
    </row>
    <row r="19" spans="1:14" ht="15.75" x14ac:dyDescent="0.25">
      <c r="A19" s="1">
        <v>16</v>
      </c>
      <c r="B19" s="35" t="s">
        <v>64</v>
      </c>
      <c r="C19" s="32">
        <v>1</v>
      </c>
      <c r="D19" s="32">
        <v>0</v>
      </c>
      <c r="E19" s="32">
        <v>1</v>
      </c>
      <c r="F19" s="32">
        <v>1</v>
      </c>
      <c r="G19" s="32">
        <v>0</v>
      </c>
      <c r="H19" s="32">
        <v>1</v>
      </c>
      <c r="I19" s="32">
        <v>1</v>
      </c>
      <c r="J19" s="32">
        <v>0</v>
      </c>
      <c r="K19" s="32">
        <v>1</v>
      </c>
      <c r="L19" s="32">
        <v>0</v>
      </c>
      <c r="M19" s="29">
        <f t="shared" si="0"/>
        <v>6</v>
      </c>
      <c r="N19" s="31">
        <f t="shared" si="1"/>
        <v>36</v>
      </c>
    </row>
    <row r="20" spans="1:14" ht="15.75" x14ac:dyDescent="0.25">
      <c r="A20" s="1">
        <v>17</v>
      </c>
      <c r="B20" s="35" t="s">
        <v>65</v>
      </c>
      <c r="C20" s="29">
        <v>0</v>
      </c>
      <c r="D20" s="29">
        <v>0</v>
      </c>
      <c r="E20" s="29">
        <v>1</v>
      </c>
      <c r="F20" s="29">
        <v>1</v>
      </c>
      <c r="G20" s="29">
        <v>1</v>
      </c>
      <c r="H20" s="29">
        <v>0</v>
      </c>
      <c r="I20" s="29">
        <v>1</v>
      </c>
      <c r="J20" s="29">
        <v>1</v>
      </c>
      <c r="K20" s="29">
        <v>0</v>
      </c>
      <c r="L20" s="29">
        <v>1</v>
      </c>
      <c r="M20" s="29">
        <f t="shared" si="0"/>
        <v>6</v>
      </c>
      <c r="N20" s="31">
        <f t="shared" si="1"/>
        <v>36</v>
      </c>
    </row>
    <row r="21" spans="1:14" ht="15.75" x14ac:dyDescent="0.25">
      <c r="A21" s="1">
        <v>18</v>
      </c>
      <c r="B21" s="35" t="s">
        <v>70</v>
      </c>
      <c r="C21" s="34">
        <v>0</v>
      </c>
      <c r="D21" s="34">
        <v>1</v>
      </c>
      <c r="E21" s="34">
        <v>1</v>
      </c>
      <c r="F21" s="34">
        <v>0</v>
      </c>
      <c r="G21" s="34">
        <v>1</v>
      </c>
      <c r="H21" s="34">
        <v>1</v>
      </c>
      <c r="I21" s="34">
        <v>0</v>
      </c>
      <c r="J21" s="34">
        <v>0</v>
      </c>
      <c r="K21" s="34">
        <v>1</v>
      </c>
      <c r="L21" s="34">
        <v>1</v>
      </c>
      <c r="M21" s="29">
        <f t="shared" si="0"/>
        <v>6</v>
      </c>
      <c r="N21" s="31">
        <f t="shared" si="1"/>
        <v>36</v>
      </c>
    </row>
    <row r="22" spans="1:14" ht="15.75" x14ac:dyDescent="0.25">
      <c r="A22" s="1">
        <v>19</v>
      </c>
      <c r="B22" s="35" t="s">
        <v>73</v>
      </c>
      <c r="C22" s="34">
        <v>0</v>
      </c>
      <c r="D22" s="34">
        <v>1</v>
      </c>
      <c r="E22" s="34">
        <v>0</v>
      </c>
      <c r="F22" s="34">
        <v>1</v>
      </c>
      <c r="G22" s="34">
        <v>1</v>
      </c>
      <c r="H22" s="34">
        <v>0</v>
      </c>
      <c r="I22" s="34">
        <v>1</v>
      </c>
      <c r="J22" s="34">
        <v>1</v>
      </c>
      <c r="K22" s="34">
        <v>1</v>
      </c>
      <c r="L22" s="34">
        <v>0</v>
      </c>
      <c r="M22" s="29">
        <f t="shared" si="0"/>
        <v>6</v>
      </c>
      <c r="N22" s="31">
        <f t="shared" si="1"/>
        <v>36</v>
      </c>
    </row>
    <row r="23" spans="1:14" ht="15.75" x14ac:dyDescent="0.25">
      <c r="A23" s="1">
        <v>20</v>
      </c>
      <c r="B23" s="33" t="s">
        <v>63</v>
      </c>
      <c r="C23" s="29">
        <v>0</v>
      </c>
      <c r="D23" s="29">
        <v>1</v>
      </c>
      <c r="E23" s="29">
        <v>0</v>
      </c>
      <c r="F23" s="29">
        <v>0</v>
      </c>
      <c r="G23" s="29">
        <v>0</v>
      </c>
      <c r="H23" s="29">
        <v>0</v>
      </c>
      <c r="I23" s="29">
        <v>1</v>
      </c>
      <c r="J23" s="29">
        <v>0</v>
      </c>
      <c r="K23" s="29">
        <v>0</v>
      </c>
      <c r="L23" s="29">
        <v>1</v>
      </c>
      <c r="M23" s="29">
        <f t="shared" si="0"/>
        <v>3</v>
      </c>
      <c r="N23" s="31">
        <f t="shared" si="1"/>
        <v>9</v>
      </c>
    </row>
  </sheetData>
  <mergeCells count="5">
    <mergeCell ref="A2:A3"/>
    <mergeCell ref="B2:B3"/>
    <mergeCell ref="C2:L2"/>
    <mergeCell ref="M2:N3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SIKLUS I</vt:lpstr>
      <vt:lpstr>SIKLUS III</vt:lpstr>
      <vt:lpstr>SIKLUS II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User</cp:lastModifiedBy>
  <cp:lastPrinted>2018-05-30T23:02:49Z</cp:lastPrinted>
  <dcterms:created xsi:type="dcterms:W3CDTF">2018-05-03T04:11:00Z</dcterms:created>
  <dcterms:modified xsi:type="dcterms:W3CDTF">2018-05-30T23:04:04Z</dcterms:modified>
</cp:coreProperties>
</file>